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\SKRIPSI (S.Pi)\HASIL T.A EDY\HITUNG\"/>
    </mc:Choice>
  </mc:AlternateContent>
  <bookViews>
    <workbookView xWindow="0" yWindow="0" windowWidth="20490" windowHeight="7905" firstSheet="7" activeTab="10"/>
  </bookViews>
  <sheets>
    <sheet name="HASIL AAS" sheetId="3" r:id="rId1"/>
    <sheet name="MASTER" sheetId="1" r:id="rId2"/>
    <sheet name="BERAT &amp; UKURAN" sheetId="4" r:id="rId3"/>
    <sheet name="Pb" sheetId="2" r:id="rId4"/>
    <sheet name="Cu" sheetId="5" r:id="rId5"/>
    <sheet name="Zn" sheetId="6" r:id="rId6"/>
    <sheet name="Tiap Organ" sheetId="7" r:id="rId7"/>
    <sheet name="Antar Organ" sheetId="9" r:id="rId8"/>
    <sheet name="Antar Stasiun" sheetId="11" r:id="rId9"/>
    <sheet name="Lampiran" sheetId="12" r:id="rId10"/>
    <sheet name="Grafik Organ" sheetId="13" r:id="rId11"/>
    <sheet name="Grafik Stasiun" sheetId="14" r:id="rId12"/>
    <sheet name="TABEL" sheetId="15" r:id="rId13"/>
  </sheets>
  <externalReferences>
    <externalReference r:id="rId14"/>
  </externalReferences>
  <calcPr calcId="152511"/>
  <oleSize ref="A2:S3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<sst xmlns="http://schemas.openxmlformats.org/spreadsheetml/2006/main" count="746" uniqueCount="108">
  <si>
    <t>NO</t>
  </si>
  <si>
    <t>JENIS IKAN</t>
  </si>
  <si>
    <t>STASIUN</t>
  </si>
  <si>
    <t>ORGAN IKAN</t>
  </si>
  <si>
    <t>BERAT (gr)</t>
  </si>
  <si>
    <t>IKAN</t>
  </si>
  <si>
    <t>TL (cm)</t>
  </si>
  <si>
    <t>KERING</t>
  </si>
  <si>
    <t>PARANG</t>
  </si>
  <si>
    <t>I</t>
  </si>
  <si>
    <t>INSANG</t>
  </si>
  <si>
    <t>DAGING</t>
  </si>
  <si>
    <t>ORGAN DALAM</t>
  </si>
  <si>
    <t>TULANG</t>
  </si>
  <si>
    <t>II</t>
  </si>
  <si>
    <t>BIANG</t>
  </si>
  <si>
    <t>SAMPEL</t>
  </si>
  <si>
    <t>BERAT</t>
  </si>
  <si>
    <t>KERING (gr)</t>
  </si>
  <si>
    <t>TL</t>
  </si>
  <si>
    <t>Absorban</t>
  </si>
  <si>
    <t>C (mg/L)</t>
  </si>
  <si>
    <t>Vol (L)</t>
  </si>
  <si>
    <t>Kapasitas</t>
  </si>
  <si>
    <r>
      <t>(</t>
    </r>
    <r>
      <rPr>
        <b/>
        <sz val="11"/>
        <color theme="1"/>
        <rFont val="Calibri"/>
        <family val="2"/>
      </rPr>
      <t>µg/g)</t>
    </r>
  </si>
  <si>
    <t>(cm)</t>
  </si>
  <si>
    <t>(gr)</t>
  </si>
  <si>
    <t>SAMPEL (gr)</t>
  </si>
  <si>
    <t>(mg/g)</t>
  </si>
  <si>
    <t>BIANG-BIANG</t>
  </si>
  <si>
    <t>KODE</t>
  </si>
  <si>
    <t>Pb (Timbal)</t>
  </si>
  <si>
    <t>Cu (Tembaga)</t>
  </si>
  <si>
    <t>Zn (Seng)</t>
  </si>
  <si>
    <t>Larutan Standar pb</t>
  </si>
  <si>
    <t xml:space="preserve">Absorban </t>
  </si>
  <si>
    <t>C out (mg/L)</t>
  </si>
  <si>
    <t>Larutan Standar (mg/L)</t>
  </si>
  <si>
    <t>BLANKO DAGING</t>
  </si>
  <si>
    <t>A 1 Insang</t>
  </si>
  <si>
    <t>A 1 Daging</t>
  </si>
  <si>
    <t>A 1 Organ Dalam</t>
  </si>
  <si>
    <t>A 1 Tulang</t>
  </si>
  <si>
    <t>A 2 Insang</t>
  </si>
  <si>
    <t>A 2 Daging</t>
  </si>
  <si>
    <t>A 2 Organ Dalam</t>
  </si>
  <si>
    <t>A 2 Tulang</t>
  </si>
  <si>
    <t>Larutan Standar cu</t>
  </si>
  <si>
    <t>B 1 Insang</t>
  </si>
  <si>
    <t>B 1 Daging</t>
  </si>
  <si>
    <t>B 1 Organ Dalam</t>
  </si>
  <si>
    <t>B 1 Tulang</t>
  </si>
  <si>
    <t>B 2 Insang</t>
  </si>
  <si>
    <t>B 2 Daging</t>
  </si>
  <si>
    <t>B 2 Organ Dalam</t>
  </si>
  <si>
    <t>B 2 Tulang</t>
  </si>
  <si>
    <t>Air Laut I</t>
  </si>
  <si>
    <t>Larutan Standar Zn</t>
  </si>
  <si>
    <t>Air Laut II</t>
  </si>
  <si>
    <t>Air Laut III</t>
  </si>
  <si>
    <t>KET:</t>
  </si>
  <si>
    <t>A = PARANG</t>
  </si>
  <si>
    <t>B = BIANG-BIANG</t>
  </si>
  <si>
    <r>
      <t>HASIL PEMERIKSAAN AAS (</t>
    </r>
    <r>
      <rPr>
        <b/>
        <i/>
        <sz val="11"/>
        <color theme="1"/>
        <rFont val="Calibri"/>
        <family val="2"/>
        <scheme val="minor"/>
      </rPr>
      <t>Atomic Absorption Spectrophotometer</t>
    </r>
    <r>
      <rPr>
        <b/>
        <sz val="11"/>
        <color theme="1"/>
        <rFont val="Calibri"/>
        <family val="2"/>
        <scheme val="minor"/>
      </rPr>
      <t>)</t>
    </r>
  </si>
  <si>
    <t>B K</t>
  </si>
  <si>
    <t>Pb</t>
  </si>
  <si>
    <t>Cu</t>
  </si>
  <si>
    <t>Zn</t>
  </si>
  <si>
    <t>KANDUNGAN LOGAM (µg/g)</t>
  </si>
  <si>
    <t>rata2</t>
  </si>
  <si>
    <t>Stdev</t>
  </si>
  <si>
    <t>Nilai</t>
  </si>
  <si>
    <t>RATA-RATA</t>
  </si>
  <si>
    <t>StDev</t>
  </si>
  <si>
    <t>Standar Pb</t>
  </si>
  <si>
    <t>Standar mg/L</t>
  </si>
  <si>
    <t>Standar  Cu</t>
  </si>
  <si>
    <t>Standar  Zn</t>
  </si>
  <si>
    <t>RATA-RATA KESELURUHAN</t>
  </si>
  <si>
    <t>N</t>
  </si>
  <si>
    <t>STDEV</t>
  </si>
  <si>
    <t>TOTAL RATA-RATA KESELURUHAN</t>
  </si>
  <si>
    <r>
      <t>INSANG (</t>
    </r>
    <r>
      <rPr>
        <b/>
        <sz val="11"/>
        <color theme="1"/>
        <rFont val="Calibri"/>
        <family val="2"/>
      </rPr>
      <t>µg/g)</t>
    </r>
  </si>
  <si>
    <r>
      <t>DAGING (</t>
    </r>
    <r>
      <rPr>
        <b/>
        <sz val="11"/>
        <color theme="1"/>
        <rFont val="Calibri"/>
        <family val="2"/>
      </rPr>
      <t>µg/g)</t>
    </r>
  </si>
  <si>
    <r>
      <t>ORGAN DALAM (</t>
    </r>
    <r>
      <rPr>
        <b/>
        <sz val="11"/>
        <color theme="1"/>
        <rFont val="Calibri"/>
        <family val="2"/>
      </rPr>
      <t>µg/g)</t>
    </r>
  </si>
  <si>
    <r>
      <t>TULANG (</t>
    </r>
    <r>
      <rPr>
        <b/>
        <sz val="11"/>
        <color theme="1"/>
        <rFont val="Calibri"/>
        <family val="2"/>
      </rPr>
      <t>µg/g)</t>
    </r>
  </si>
  <si>
    <t>Organ Ikan</t>
  </si>
  <si>
    <t>Insang</t>
  </si>
  <si>
    <t>Daging</t>
  </si>
  <si>
    <t>Organ Dalam</t>
  </si>
  <si>
    <t>Tulang</t>
  </si>
  <si>
    <t>Rata-rata</t>
  </si>
  <si>
    <t>STDEV Parang</t>
  </si>
  <si>
    <t>Pb Parang</t>
  </si>
  <si>
    <t>Pb Biang</t>
  </si>
  <si>
    <t>STDEV Biang</t>
  </si>
  <si>
    <t>Cu Parang</t>
  </si>
  <si>
    <t>Cu Biang</t>
  </si>
  <si>
    <t>Zn Parang</t>
  </si>
  <si>
    <t>Zn Biang</t>
  </si>
  <si>
    <t>StDev Rata-rata</t>
  </si>
  <si>
    <t>IKAN PARANG</t>
  </si>
  <si>
    <t>Jenis Logam</t>
  </si>
  <si>
    <t>St. I</t>
  </si>
  <si>
    <t>St. II</t>
  </si>
  <si>
    <t>STDEV I</t>
  </si>
  <si>
    <t>STDEV II</t>
  </si>
  <si>
    <t>IKAN BIANG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</si>
</sst>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1"/>
      <name val="Footlight MT Light"/>
      <family val="1"/>
    </font>
    <font>
      <sz val="11"/>
      <color theme="1"/>
      <name val="Calibri"/>
      <family val="2"/>
      <scheme val="minor"/>
    </font>
    <font>
      <sz val="11"/>
      <name val="Footlight MT Light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5" fillId="0" borderId="0" xfId="0" applyNumberFormat="1" applyFont="1"/>
    <xf numFmtId="165" fontId="6" fillId="0" borderId="0" xfId="0" applyNumberFormat="1" applyFont="1"/>
    <xf numFmtId="165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165" fontId="3" fillId="0" borderId="6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" fillId="0" borderId="0" xfId="1" applyFont="1"/>
    <xf numFmtId="0" fontId="1" fillId="0" borderId="1" xfId="1" applyFont="1" applyBorder="1"/>
    <xf numFmtId="1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1" fillId="0" borderId="0" xfId="0" applyFont="1" applyBorder="1" applyAlignment="1"/>
    <xf numFmtId="16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0" borderId="0" xfId="0" applyAlignment="1"/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Kurva Kalibrasi Pb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[1]Pb!$C$5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5598359580052491"/>
                  <c:y val="-2.8136847477398658E-2"/>
                </c:manualLayout>
              </c:layout>
              <c:numFmt formatCode="General" sourceLinked="0"/>
            </c:trendlineLbl>
          </c:trendline>
          <c:xVal>
            <c:numRef>
              <c:f>[1]Pb!$B$6:$B$12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[1]Pb!$C$6:$C$12</c:f>
              <c:numCache>
                <c:formatCode>General</c:formatCode>
                <c:ptCount val="7"/>
                <c:pt idx="0">
                  <c:v>0</c:v>
                </c:pt>
                <c:pt idx="1">
                  <c:v>2.5000000000000001E-2</c:v>
                </c:pt>
                <c:pt idx="2">
                  <c:v>5.3999999999999999E-2</c:v>
                </c:pt>
                <c:pt idx="3">
                  <c:v>0.09</c:v>
                </c:pt>
                <c:pt idx="4">
                  <c:v>0.13200000000000001</c:v>
                </c:pt>
                <c:pt idx="5">
                  <c:v>0.4</c:v>
                </c:pt>
                <c:pt idx="6">
                  <c:v>0.77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67288"/>
        <c:axId val="196484704"/>
      </c:scatterChart>
      <c:valAx>
        <c:axId val="19676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Konsentrasi (mg/L)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484704"/>
        <c:crosses val="autoZero"/>
        <c:crossBetween val="midCat"/>
      </c:valAx>
      <c:valAx>
        <c:axId val="196484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67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</a:t>
            </a:r>
            <a:r>
              <a:rPr lang="en-US" baseline="0"/>
              <a:t> kalibrasi Cu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[1]Cu!$C$2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837613735783027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[1]Cu!$B$3:$B$9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[1]Cu!$C$3:$C$9</c:f>
              <c:numCache>
                <c:formatCode>General</c:formatCode>
                <c:ptCount val="7"/>
                <c:pt idx="0">
                  <c:v>0</c:v>
                </c:pt>
                <c:pt idx="1">
                  <c:v>0.04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0.16500000000000001</c:v>
                </c:pt>
                <c:pt idx="5">
                  <c:v>0.41</c:v>
                </c:pt>
                <c:pt idx="6">
                  <c:v>0.78400000000000003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97552"/>
        <c:axId val="196601744"/>
      </c:scatterChart>
      <c:valAx>
        <c:axId val="1961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601744"/>
        <c:crosses val="autoZero"/>
        <c:crossBetween val="midCat"/>
      </c:valAx>
      <c:valAx>
        <c:axId val="196601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197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 Kalibrasi Zn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[1]Zn!$C$5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7940004374453196"/>
                  <c:y val="-4.202573636628755E-2"/>
                </c:manualLayout>
              </c:layout>
              <c:numFmt formatCode="General" sourceLinked="0"/>
            </c:trendlineLbl>
          </c:trendline>
          <c:xVal>
            <c:numRef>
              <c:f>[1]Zn!$B$6:$B$12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[1]Zn!$C$6:$C$12</c:f>
              <c:numCache>
                <c:formatCode>General</c:formatCode>
                <c:ptCount val="7"/>
                <c:pt idx="0">
                  <c:v>0</c:v>
                </c:pt>
                <c:pt idx="1">
                  <c:v>5.1999999999999998E-2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0.15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21432"/>
        <c:axId val="196721816"/>
      </c:scatterChart>
      <c:valAx>
        <c:axId val="19672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816"/>
        <c:crosses val="autoZero"/>
        <c:crossBetween val="midCat"/>
      </c:valAx>
      <c:valAx>
        <c:axId val="196721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Organ'!$B$18</c:f>
              <c:strCache>
                <c:ptCount val="1"/>
                <c:pt idx="0">
                  <c:v>Pb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plus>
            <c:min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Organ'!$B$19:$B$22</c:f>
              <c:numCache>
                <c:formatCode>0.00</c:formatCode>
                <c:ptCount val="4"/>
                <c:pt idx="0">
                  <c:v>5.7796048088541427</c:v>
                </c:pt>
                <c:pt idx="1">
                  <c:v>1.4574548988918592</c:v>
                </c:pt>
                <c:pt idx="2">
                  <c:v>1.555611649778639</c:v>
                </c:pt>
                <c:pt idx="3">
                  <c:v>3.5202367635841783</c:v>
                </c:pt>
              </c:numCache>
            </c:numRef>
          </c:val>
        </c:ser>
        <c:ser>
          <c:idx val="1"/>
          <c:order val="1"/>
          <c:tx>
            <c:strRef>
              <c:f>'Grafik Organ'!$C$18</c:f>
              <c:strCache>
                <c:ptCount val="1"/>
                <c:pt idx="0">
                  <c:v>Pb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plus>
            <c:min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Organ'!$C$19:$C$22</c:f>
              <c:numCache>
                <c:formatCode>0.00</c:formatCode>
                <c:ptCount val="4"/>
                <c:pt idx="0">
                  <c:v>4.9643779262986047</c:v>
                </c:pt>
                <c:pt idx="1">
                  <c:v>1.6653014581906784</c:v>
                </c:pt>
                <c:pt idx="2">
                  <c:v>4.127067358349624</c:v>
                </c:pt>
                <c:pt idx="3">
                  <c:v>2.1513969172626286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688144"/>
        <c:axId val="197413792"/>
      </c:barChart>
      <c:catAx>
        <c:axId val="19668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7413792"/>
        <c:crosses val="autoZero"/>
        <c:auto val="1"/>
        <c:lblAlgn val="ctr"/>
        <c:lblOffset val="100"/>
        <c:noMultiLvlLbl val="0"/>
      </c:catAx>
      <c:valAx>
        <c:axId val="1974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Kandungan  (µg/g)</a:t>
                </a:r>
                <a:endParaRPr lang="id-ID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68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Organ'!$I$18</c:f>
              <c:strCache>
                <c:ptCount val="1"/>
                <c:pt idx="0">
                  <c:v>Cu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plus>
            <c:min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Organ'!$I$19:$I$22</c:f>
              <c:numCache>
                <c:formatCode>0.00</c:formatCode>
                <c:ptCount val="4"/>
                <c:pt idx="0">
                  <c:v>8.6841415270493041</c:v>
                </c:pt>
                <c:pt idx="1">
                  <c:v>1.6704050760554574</c:v>
                </c:pt>
                <c:pt idx="2">
                  <c:v>1.7925107173515855</c:v>
                </c:pt>
                <c:pt idx="3">
                  <c:v>3.8595398141528858</c:v>
                </c:pt>
              </c:numCache>
            </c:numRef>
          </c:val>
        </c:ser>
        <c:ser>
          <c:idx val="1"/>
          <c:order val="1"/>
          <c:tx>
            <c:strRef>
              <c:f>'Grafik Organ'!$J$18</c:f>
              <c:strCache>
                <c:ptCount val="1"/>
                <c:pt idx="0">
                  <c:v>Cu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plus>
            <c:min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Organ'!$J$19:$J$22</c:f>
              <c:numCache>
                <c:formatCode>0.00</c:formatCode>
                <c:ptCount val="4"/>
                <c:pt idx="0">
                  <c:v>10.034991057882392</c:v>
                </c:pt>
                <c:pt idx="1">
                  <c:v>3.2249834940953677</c:v>
                </c:pt>
                <c:pt idx="2">
                  <c:v>9.3327090872340506</c:v>
                </c:pt>
                <c:pt idx="3">
                  <c:v>4.8829641854363661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45368"/>
        <c:axId val="143997368"/>
      </c:barChart>
      <c:catAx>
        <c:axId val="196545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7368"/>
        <c:crosses val="autoZero"/>
        <c:auto val="1"/>
        <c:lblAlgn val="ctr"/>
        <c:lblOffset val="100"/>
        <c:noMultiLvlLbl val="0"/>
      </c:catAx>
      <c:valAx>
        <c:axId val="14399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54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Organ'!$P$18</c:f>
              <c:strCache>
                <c:ptCount val="1"/>
                <c:pt idx="0">
                  <c:v>Zn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plus>
            <c:min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Organ'!$P$19:$P$22</c:f>
              <c:numCache>
                <c:formatCode>0.00</c:formatCode>
                <c:ptCount val="4"/>
                <c:pt idx="0">
                  <c:v>39.211525863965079</c:v>
                </c:pt>
                <c:pt idx="1">
                  <c:v>9.217673740451632</c:v>
                </c:pt>
                <c:pt idx="2">
                  <c:v>9.44067408667979</c:v>
                </c:pt>
                <c:pt idx="3">
                  <c:v>19.494939691482433</c:v>
                </c:pt>
              </c:numCache>
            </c:numRef>
          </c:val>
        </c:ser>
        <c:ser>
          <c:idx val="1"/>
          <c:order val="1"/>
          <c:tx>
            <c:strRef>
              <c:f>'Grafik Organ'!$Q$18</c:f>
              <c:strCache>
                <c:ptCount val="1"/>
                <c:pt idx="0">
                  <c:v>Zn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plus>
            <c:min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Organ'!$Q$19:$Q$22</c:f>
              <c:numCache>
                <c:formatCode>0.00</c:formatCode>
                <c:ptCount val="4"/>
                <c:pt idx="0">
                  <c:v>33.821923932236842</c:v>
                </c:pt>
                <c:pt idx="1">
                  <c:v>13.791472086737267</c:v>
                </c:pt>
                <c:pt idx="2">
                  <c:v>27.192954841516567</c:v>
                </c:pt>
                <c:pt idx="3">
                  <c:v>15.024728459288974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6584"/>
        <c:axId val="143996192"/>
      </c:barChart>
      <c:catAx>
        <c:axId val="14399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 Ikan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192"/>
        <c:crosses val="autoZero"/>
        <c:auto val="1"/>
        <c:lblAlgn val="ctr"/>
        <c:lblOffset val="100"/>
        <c:noMultiLvlLbl val="0"/>
      </c:catAx>
      <c:valAx>
        <c:axId val="14399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Stasiun'!$B$12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plus>
            <c:min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Stasiun'!$B$13:$B$15</c:f>
              <c:numCache>
                <c:formatCode>0.00</c:formatCode>
                <c:ptCount val="3"/>
                <c:pt idx="0">
                  <c:v>2.7777271519885334</c:v>
                </c:pt>
                <c:pt idx="1">
                  <c:v>3.472612993676309</c:v>
                </c:pt>
                <c:pt idx="2">
                  <c:v>17.853933375941903</c:v>
                </c:pt>
              </c:numCache>
            </c:numRef>
          </c:val>
        </c:ser>
        <c:ser>
          <c:idx val="1"/>
          <c:order val="1"/>
          <c:tx>
            <c:strRef>
              <c:f>'Grafik Stasiun'!$C$12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plus>
            <c:min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Stasiun'!$C$13:$C$15</c:f>
              <c:numCache>
                <c:formatCode>0.00</c:formatCode>
                <c:ptCount val="3"/>
                <c:pt idx="0">
                  <c:v>3.3787269085658762</c:v>
                </c:pt>
                <c:pt idx="1">
                  <c:v>4.5306855736283076</c:v>
                </c:pt>
                <c:pt idx="2">
                  <c:v>20.828473315347566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8152"/>
        <c:axId val="143998544"/>
      </c:barChart>
      <c:catAx>
        <c:axId val="143998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544"/>
        <c:crosses val="autoZero"/>
        <c:auto val="1"/>
        <c:lblAlgn val="ctr"/>
        <c:lblOffset val="100"/>
        <c:noMultiLvlLbl val="0"/>
      </c:catAx>
      <c:valAx>
        <c:axId val="14399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Stasiun'!$K$12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plus>
            <c:min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Stasiun'!$K$13:$K$15</c:f>
              <c:numCache>
                <c:formatCode>0.00</c:formatCode>
                <c:ptCount val="3"/>
                <c:pt idx="0">
                  <c:v>3.2124857195889387</c:v>
                </c:pt>
                <c:pt idx="1">
                  <c:v>6.5003176740316011</c:v>
                </c:pt>
                <c:pt idx="2">
                  <c:v>24.05341271921538</c:v>
                </c:pt>
              </c:numCache>
            </c:numRef>
          </c:val>
        </c:ser>
        <c:ser>
          <c:idx val="1"/>
          <c:order val="1"/>
          <c:tx>
            <c:strRef>
              <c:f>'Grafik Stasiun'!$L$12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plus>
            <c:min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Stasiun'!$L$13:$L$15</c:f>
              <c:numCache>
                <c:formatCode>0.00</c:formatCode>
                <c:ptCount val="3"/>
                <c:pt idx="0">
                  <c:v>3.2415861104618293</c:v>
                </c:pt>
                <c:pt idx="1">
                  <c:v>7.2375062382924877</c:v>
                </c:pt>
                <c:pt idx="2">
                  <c:v>20.862126940674447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9328"/>
        <c:axId val="143999720"/>
      </c:barChart>
      <c:catAx>
        <c:axId val="14399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720"/>
        <c:crosses val="autoZero"/>
        <c:auto val="1"/>
        <c:lblAlgn val="ctr"/>
        <c:lblOffset val="100"/>
        <c:noMultiLvlLbl val="0"/>
      </c:catAx>
      <c:valAx>
        <c:axId val="1439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416719</xdr:colOff>
      <xdr:row>10</xdr:row>
      <xdr:rowOff>166687</xdr:rowOff>
    </xdr:from>
    <xdr:to>
      <xdr:col>22</xdr:col>
      <xdr:colOff>449527</xdr:colOff>
      <xdr:row>25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440532</xdr:colOff>
      <xdr:row>10</xdr:row>
      <xdr:rowOff>130969</xdr:rowOff>
    </xdr:from>
    <xdr:to>
      <xdr:col>23</xdr:col>
      <xdr:colOff>74084</xdr:colOff>
      <xdr:row>25</xdr:row>
      <xdr:rowOff>16669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559594</xdr:colOff>
      <xdr:row>9</xdr:row>
      <xdr:rowOff>130969</xdr:rowOff>
    </xdr:from>
    <xdr:to>
      <xdr:col>22</xdr:col>
      <xdr:colOff>605897</xdr:colOff>
      <xdr:row>24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154781</xdr:colOff>
      <xdr:row>23</xdr:row>
      <xdr:rowOff>3572</xdr:rowOff>
    </xdr:from>
    <xdr:to>
      <xdr:col>4</xdr:col>
      <xdr:colOff>845343</xdr:colOff>
      <xdr:row>37</xdr:row>
      <xdr:rowOff>79772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23</xdr:row>
      <xdr:rowOff>21431</xdr:rowOff>
    </xdr:from>
    <xdr:to>
      <xdr:col>11</xdr:col>
      <xdr:colOff>714374</xdr:colOff>
      <xdr:row>37</xdr:row>
      <xdr:rowOff>97631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11906</xdr:colOff>
      <xdr:row>22</xdr:row>
      <xdr:rowOff>188119</xdr:rowOff>
    </xdr:from>
    <xdr:to>
      <xdr:col>18</xdr:col>
      <xdr:colOff>702469</xdr:colOff>
      <xdr:row>37</xdr:row>
      <xdr:rowOff>73819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35719</xdr:colOff>
      <xdr:row>15</xdr:row>
      <xdr:rowOff>158353</xdr:rowOff>
    </xdr:from>
    <xdr:to>
      <xdr:col>6</xdr:col>
      <xdr:colOff>511969</xdr:colOff>
      <xdr:row>30</xdr:row>
      <xdr:rowOff>44053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16</xdr:row>
      <xdr:rowOff>27384</xdr:rowOff>
    </xdr:from>
    <xdr:to>
      <xdr:col>15</xdr:col>
      <xdr:colOff>392907</xdr:colOff>
      <xdr:row>30</xdr:row>
      <xdr:rowOff>103584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ULIAH\SKRIPSI%20(S.Pi)\HASIL%20T.A%20EDY\HITUNG\HASIL%20EDY%20SIHOM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at Sampel"/>
      <sheetName val="Hasil AAS"/>
      <sheetName val="Pb"/>
      <sheetName val="Cu"/>
      <sheetName val="Zn"/>
      <sheetName val="LENGKAP"/>
      <sheetName val="Rata-rata"/>
      <sheetName val="Histogram"/>
      <sheetName val="Bagian Tubuh"/>
      <sheetName val="Antar Organ"/>
      <sheetName val="Antar Organ 2"/>
      <sheetName val="Antar Stasiun"/>
      <sheetName val="Antar Stasiun 2"/>
    </sheetNames>
    <sheetDataSet>
      <sheetData sheetId="0"/>
      <sheetData sheetId="1"/>
      <sheetData sheetId="2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0.05</v>
          </cell>
          <cell r="C7">
            <v>2.5000000000000001E-2</v>
          </cell>
        </row>
        <row r="8">
          <cell r="B8">
            <v>0.1</v>
          </cell>
          <cell r="C8">
            <v>5.3999999999999999E-2</v>
          </cell>
        </row>
        <row r="9">
          <cell r="B9">
            <v>0.15</v>
          </cell>
          <cell r="C9">
            <v>0.09</v>
          </cell>
        </row>
        <row r="10">
          <cell r="B10">
            <v>0.2</v>
          </cell>
          <cell r="C10">
            <v>0.13200000000000001</v>
          </cell>
        </row>
        <row r="11">
          <cell r="B11">
            <v>0.5</v>
          </cell>
          <cell r="C11">
            <v>0.4</v>
          </cell>
        </row>
        <row r="12">
          <cell r="B12">
            <v>1</v>
          </cell>
          <cell r="C12">
            <v>0.77</v>
          </cell>
        </row>
      </sheetData>
      <sheetData sheetId="3">
        <row r="2">
          <cell r="C2" t="str">
            <v>Absorban</v>
          </cell>
        </row>
        <row r="3">
          <cell r="B3">
            <v>0</v>
          </cell>
          <cell r="C3">
            <v>0</v>
          </cell>
        </row>
        <row r="4">
          <cell r="B4">
            <v>0.05</v>
          </cell>
          <cell r="C4">
            <v>0.04</v>
          </cell>
        </row>
        <row r="5">
          <cell r="B5">
            <v>0.1</v>
          </cell>
          <cell r="C5">
            <v>7.4999999999999997E-2</v>
          </cell>
        </row>
        <row r="6">
          <cell r="B6">
            <v>0.15</v>
          </cell>
          <cell r="C6">
            <v>0.125</v>
          </cell>
        </row>
        <row r="7">
          <cell r="B7">
            <v>0.2</v>
          </cell>
          <cell r="C7">
            <v>0.16500000000000001</v>
          </cell>
        </row>
        <row r="8">
          <cell r="B8">
            <v>0.5</v>
          </cell>
          <cell r="C8">
            <v>0.41</v>
          </cell>
        </row>
        <row r="9">
          <cell r="B9">
            <v>1</v>
          </cell>
          <cell r="C9">
            <v>0.78400000000000003</v>
          </cell>
        </row>
      </sheetData>
      <sheetData sheetId="4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0.5</v>
          </cell>
          <cell r="C7">
            <v>5.1999999999999998E-2</v>
          </cell>
        </row>
        <row r="8">
          <cell r="B8">
            <v>0.75</v>
          </cell>
          <cell r="C8">
            <v>8.4000000000000005E-2</v>
          </cell>
        </row>
        <row r="9">
          <cell r="B9">
            <v>1</v>
          </cell>
          <cell r="C9">
            <v>0.108</v>
          </cell>
        </row>
        <row r="10">
          <cell r="B10">
            <v>1.5</v>
          </cell>
          <cell r="C10">
            <v>0.15</v>
          </cell>
        </row>
        <row r="11">
          <cell r="B11">
            <v>2</v>
          </cell>
          <cell r="C11">
            <v>0.21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opLeftCell="A3" zoomScale="80" zoomScaleNormal="80" workbookViewId="0">
      <selection activeCell="F8" sqref="F8"/>
    </sheetView>
  </sheetViews>
  <sheetFormatPr defaultRowHeight="15" x14ac:dyDescent="0.25"/>
  <cols>
    <col min="2" max="2" width="16.140625" customWidth="1"/>
    <col min="4" max="4" width="11.85546875" customWidth="1"/>
    <col min="6" max="6" width="11.85546875" customWidth="1"/>
    <col min="8" max="8" width="11.85546875" customWidth="1"/>
    <col min="9" max="9" width="12.140625" customWidth="1"/>
    <col min="11" max="12" width="12.5703125" customWidth="1"/>
    <col min="13" max="13" width="10.42578125" customWidth="1"/>
    <col min="14" max="14" width="11.5703125" customWidth="1"/>
  </cols>
  <sheetData>
    <row r="2" spans="1:21" x14ac:dyDescent="0.25">
      <c r="A2" s="105" t="s">
        <v>63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4" spans="1:21" ht="15.75" x14ac:dyDescent="0.25">
      <c r="A4" s="106" t="s">
        <v>0</v>
      </c>
      <c r="B4" s="106" t="s">
        <v>30</v>
      </c>
      <c r="C4" s="45" t="s">
        <v>31</v>
      </c>
      <c r="D4" s="45"/>
      <c r="H4" s="45" t="s">
        <v>32</v>
      </c>
      <c r="I4" s="45"/>
      <c r="M4" s="45" t="s">
        <v>33</v>
      </c>
      <c r="N4" s="45"/>
      <c r="R4" s="22" t="s">
        <v>34</v>
      </c>
      <c r="S4" s="23"/>
    </row>
    <row r="5" spans="1:21" x14ac:dyDescent="0.25">
      <c r="A5" s="106"/>
      <c r="B5" s="106"/>
      <c r="C5" s="24" t="s">
        <v>35</v>
      </c>
      <c r="D5" s="24" t="s">
        <v>36</v>
      </c>
      <c r="H5" s="24" t="s">
        <v>35</v>
      </c>
      <c r="I5" s="24" t="s">
        <v>36</v>
      </c>
      <c r="M5" s="24" t="s">
        <v>35</v>
      </c>
      <c r="N5" s="24" t="s">
        <v>36</v>
      </c>
      <c r="O5" s="25"/>
      <c r="R5" s="26" t="s">
        <v>37</v>
      </c>
      <c r="S5" s="26" t="s">
        <v>20</v>
      </c>
    </row>
    <row r="6" spans="1:21" x14ac:dyDescent="0.25">
      <c r="A6" s="104" t="s">
        <v>38</v>
      </c>
      <c r="B6" s="104"/>
      <c r="C6" s="27">
        <v>0.02</v>
      </c>
      <c r="D6" s="27">
        <f>(C6-0.015)/0.791</f>
        <v>6.3211125158027818E-3</v>
      </c>
      <c r="E6" t="s">
        <v>64</v>
      </c>
      <c r="H6" s="27">
        <v>1.0999999999999999E-2</v>
      </c>
      <c r="I6" s="27">
        <f>(H6-0.003)/0.787</f>
        <v>1.0165184243964422E-2</v>
      </c>
      <c r="J6" t="s">
        <v>64</v>
      </c>
      <c r="M6" s="27">
        <v>6.0000000000000001E-3</v>
      </c>
      <c r="N6" s="27">
        <f t="shared" ref="N6:N22" si="0">(M6-0.001)/0.103</f>
        <v>4.8543689320388356E-2</v>
      </c>
      <c r="O6" t="s">
        <v>64</v>
      </c>
      <c r="R6" s="28">
        <v>0</v>
      </c>
      <c r="S6" s="29">
        <v>0</v>
      </c>
      <c r="U6" t="s">
        <v>64</v>
      </c>
    </row>
    <row r="7" spans="1:21" x14ac:dyDescent="0.25">
      <c r="A7" s="30">
        <v>1</v>
      </c>
      <c r="B7" s="31" t="s">
        <v>39</v>
      </c>
      <c r="C7" s="27">
        <v>0.10199999999999999</v>
      </c>
      <c r="D7" s="27">
        <f>(C7-0.015)/0.791</f>
        <v>0.10998735777496838</v>
      </c>
      <c r="E7" s="18">
        <v>0.57999999999999996</v>
      </c>
      <c r="F7">
        <f>C7/E7</f>
        <v>0.17586206896551723</v>
      </c>
      <c r="H7" s="27">
        <v>0.09</v>
      </c>
      <c r="I7" s="27">
        <f>(H7-0.003)/0.787</f>
        <v>0.11054637865311308</v>
      </c>
      <c r="J7" s="18">
        <v>0.57999999999999996</v>
      </c>
      <c r="K7">
        <f>H7/J7</f>
        <v>0.15517241379310345</v>
      </c>
      <c r="M7" s="27">
        <v>5.3999999999999999E-2</v>
      </c>
      <c r="N7" s="27">
        <f t="shared" si="0"/>
        <v>0.5145631067961165</v>
      </c>
      <c r="O7" s="18">
        <v>0.57999999999999996</v>
      </c>
      <c r="P7">
        <f>M7/O7</f>
        <v>9.3103448275862075E-2</v>
      </c>
      <c r="R7" s="32">
        <v>0.05</v>
      </c>
      <c r="S7" s="29">
        <v>2.5000000000000001E-2</v>
      </c>
      <c r="U7" s="18">
        <v>0.57999999999999996</v>
      </c>
    </row>
    <row r="8" spans="1:21" x14ac:dyDescent="0.25">
      <c r="A8" s="30">
        <v>2</v>
      </c>
      <c r="B8" s="31" t="s">
        <v>40</v>
      </c>
      <c r="C8" s="27">
        <v>0.14499999999999999</v>
      </c>
      <c r="D8" s="27">
        <f t="shared" ref="D8:D22" si="1">(C8-0.015)/0.791</f>
        <v>0.16434892541087232</v>
      </c>
      <c r="E8" s="18">
        <v>3.15</v>
      </c>
      <c r="F8">
        <f t="shared" ref="F8:F22" si="2">C8/E8</f>
        <v>4.6031746031746028E-2</v>
      </c>
      <c r="H8" s="27">
        <v>0.125</v>
      </c>
      <c r="I8" s="27">
        <f t="shared" ref="I8:I22" si="3">(H8-0.003)/0.787</f>
        <v>0.15501905972045743</v>
      </c>
      <c r="J8" s="18">
        <v>3.15</v>
      </c>
      <c r="K8">
        <f t="shared" ref="K8:K22" si="4">H8/J8</f>
        <v>3.968253968253968E-2</v>
      </c>
      <c r="M8" s="27">
        <v>8.8999999999999996E-2</v>
      </c>
      <c r="N8" s="27">
        <f t="shared" si="0"/>
        <v>0.85436893203883491</v>
      </c>
      <c r="O8" s="18">
        <v>3.15</v>
      </c>
      <c r="P8">
        <f t="shared" ref="P8:P22" si="5">M8/O8</f>
        <v>2.8253968253968254E-2</v>
      </c>
      <c r="R8" s="32">
        <v>0.1</v>
      </c>
      <c r="S8" s="29">
        <v>5.3999999999999999E-2</v>
      </c>
      <c r="U8" s="18">
        <v>3.15</v>
      </c>
    </row>
    <row r="9" spans="1:21" x14ac:dyDescent="0.25">
      <c r="A9" s="30">
        <v>3</v>
      </c>
      <c r="B9" s="31" t="s">
        <v>41</v>
      </c>
      <c r="C9" s="27">
        <v>0.13400000000000001</v>
      </c>
      <c r="D9" s="27">
        <f t="shared" si="1"/>
        <v>0.15044247787610621</v>
      </c>
      <c r="E9" s="18">
        <v>3.51</v>
      </c>
      <c r="F9">
        <f t="shared" si="2"/>
        <v>3.8176638176638182E-2</v>
      </c>
      <c r="H9" s="27">
        <v>0.11</v>
      </c>
      <c r="I9" s="27">
        <f t="shared" si="3"/>
        <v>0.13595933926302414</v>
      </c>
      <c r="J9" s="18">
        <v>3.51</v>
      </c>
      <c r="K9">
        <f t="shared" si="4"/>
        <v>3.1339031339031341E-2</v>
      </c>
      <c r="M9" s="27">
        <v>7.8E-2</v>
      </c>
      <c r="N9" s="27">
        <f t="shared" si="0"/>
        <v>0.74757281553398058</v>
      </c>
      <c r="O9" s="18">
        <v>3.51</v>
      </c>
      <c r="P9">
        <f t="shared" si="5"/>
        <v>2.2222222222222223E-2</v>
      </c>
      <c r="R9" s="32">
        <v>0.15</v>
      </c>
      <c r="S9" s="29">
        <v>0.09</v>
      </c>
      <c r="U9" s="18">
        <v>3.51</v>
      </c>
    </row>
    <row r="10" spans="1:21" x14ac:dyDescent="0.25">
      <c r="A10" s="30">
        <v>4</v>
      </c>
      <c r="B10" s="31" t="s">
        <v>42</v>
      </c>
      <c r="C10" s="27">
        <v>0.125</v>
      </c>
      <c r="D10" s="27">
        <f t="shared" si="1"/>
        <v>0.13906447534766117</v>
      </c>
      <c r="E10" s="18">
        <v>1.27</v>
      </c>
      <c r="F10">
        <f t="shared" si="2"/>
        <v>9.8425196850393692E-2</v>
      </c>
      <c r="H10" s="27">
        <v>9.5000000000000001E-2</v>
      </c>
      <c r="I10" s="27">
        <f t="shared" si="3"/>
        <v>0.11689961880559084</v>
      </c>
      <c r="J10" s="18">
        <v>1.27</v>
      </c>
      <c r="K10">
        <f t="shared" si="4"/>
        <v>7.4803149606299218E-2</v>
      </c>
      <c r="M10" s="27">
        <v>6.3E-2</v>
      </c>
      <c r="N10" s="27">
        <f t="shared" si="0"/>
        <v>0.6019417475728156</v>
      </c>
      <c r="O10" s="18">
        <v>1.27</v>
      </c>
      <c r="P10">
        <f t="shared" si="5"/>
        <v>4.9606299212598425E-2</v>
      </c>
      <c r="R10" s="32">
        <v>0.2</v>
      </c>
      <c r="S10" s="29">
        <v>0.13200000000000001</v>
      </c>
      <c r="U10" s="18">
        <v>1.27</v>
      </c>
    </row>
    <row r="11" spans="1:21" x14ac:dyDescent="0.25">
      <c r="A11" s="30">
        <v>5</v>
      </c>
      <c r="B11" s="31" t="s">
        <v>43</v>
      </c>
      <c r="C11" s="27">
        <v>0.11</v>
      </c>
      <c r="D11" s="27">
        <f t="shared" si="1"/>
        <v>0.12010113780025285</v>
      </c>
      <c r="E11" s="20">
        <v>0.5</v>
      </c>
      <c r="F11">
        <f t="shared" si="2"/>
        <v>0.22</v>
      </c>
      <c r="H11" s="27">
        <v>0.11</v>
      </c>
      <c r="I11" s="27">
        <f t="shared" si="3"/>
        <v>0.13595933926302414</v>
      </c>
      <c r="J11" s="20">
        <v>0.5</v>
      </c>
      <c r="K11">
        <f t="shared" si="4"/>
        <v>0.22</v>
      </c>
      <c r="M11" s="27">
        <v>0.06</v>
      </c>
      <c r="N11" s="27">
        <f t="shared" si="0"/>
        <v>0.57281553398058249</v>
      </c>
      <c r="O11" s="20">
        <v>0.5</v>
      </c>
      <c r="P11">
        <f t="shared" si="5"/>
        <v>0.12</v>
      </c>
      <c r="R11" s="32">
        <v>0.5</v>
      </c>
      <c r="S11" s="29">
        <v>0.4</v>
      </c>
      <c r="U11" s="20">
        <v>0.5</v>
      </c>
    </row>
    <row r="12" spans="1:21" x14ac:dyDescent="0.25">
      <c r="A12" s="30">
        <v>6</v>
      </c>
      <c r="B12" s="31" t="s">
        <v>44</v>
      </c>
      <c r="C12" s="27">
        <v>0.16700000000000001</v>
      </c>
      <c r="D12" s="27">
        <f t="shared" si="1"/>
        <v>0.19216182048040456</v>
      </c>
      <c r="E12" s="18">
        <v>4.71</v>
      </c>
      <c r="F12">
        <f t="shared" si="2"/>
        <v>3.5456475583864118E-2</v>
      </c>
      <c r="H12" s="27">
        <v>0.14499999999999999</v>
      </c>
      <c r="I12" s="27">
        <f t="shared" si="3"/>
        <v>0.18043202033036845</v>
      </c>
      <c r="J12" s="18">
        <v>4.71</v>
      </c>
      <c r="K12">
        <f t="shared" si="4"/>
        <v>3.0785562632696387E-2</v>
      </c>
      <c r="M12" s="27">
        <v>9.8000000000000004E-2</v>
      </c>
      <c r="N12" s="27">
        <f t="shared" si="0"/>
        <v>0.94174757281553401</v>
      </c>
      <c r="O12" s="18">
        <v>4.71</v>
      </c>
      <c r="P12">
        <f t="shared" si="5"/>
        <v>2.0806794055201701E-2</v>
      </c>
      <c r="R12" s="32">
        <v>1</v>
      </c>
      <c r="S12" s="33">
        <v>0.77</v>
      </c>
      <c r="U12" s="18">
        <v>4.71</v>
      </c>
    </row>
    <row r="13" spans="1:21" x14ac:dyDescent="0.25">
      <c r="A13" s="30">
        <v>7</v>
      </c>
      <c r="B13" s="31" t="s">
        <v>45</v>
      </c>
      <c r="C13" s="34">
        <v>0.14199999999999999</v>
      </c>
      <c r="D13" s="27">
        <f t="shared" si="1"/>
        <v>0.16055625790139064</v>
      </c>
      <c r="E13" s="18">
        <v>2.68</v>
      </c>
      <c r="F13">
        <f t="shared" si="2"/>
        <v>5.2985074626865664E-2</v>
      </c>
      <c r="H13" s="34">
        <v>0.121</v>
      </c>
      <c r="I13" s="27">
        <f t="shared" si="3"/>
        <v>0.1499364675984752</v>
      </c>
      <c r="J13" s="18">
        <v>2.68</v>
      </c>
      <c r="K13">
        <f t="shared" si="4"/>
        <v>4.5149253731343278E-2</v>
      </c>
      <c r="M13" s="34">
        <v>7.5999999999999998E-2</v>
      </c>
      <c r="N13" s="27">
        <f t="shared" si="0"/>
        <v>0.72815533980582525</v>
      </c>
      <c r="O13" s="18">
        <v>2.68</v>
      </c>
      <c r="P13">
        <f t="shared" si="5"/>
        <v>2.8358208955223878E-2</v>
      </c>
      <c r="U13" s="18">
        <v>2.68</v>
      </c>
    </row>
    <row r="14" spans="1:21" ht="15.75" x14ac:dyDescent="0.25">
      <c r="A14" s="30">
        <v>8</v>
      </c>
      <c r="B14" s="31" t="s">
        <v>46</v>
      </c>
      <c r="C14" s="34">
        <v>0.13200000000000001</v>
      </c>
      <c r="D14" s="27">
        <f t="shared" si="1"/>
        <v>0.14791403286978508</v>
      </c>
      <c r="E14" s="18">
        <v>1.17</v>
      </c>
      <c r="F14">
        <f t="shared" si="2"/>
        <v>0.11282051282051284</v>
      </c>
      <c r="H14" s="34">
        <v>0.107</v>
      </c>
      <c r="I14" s="27">
        <f t="shared" si="3"/>
        <v>0.13214739517153748</v>
      </c>
      <c r="J14" s="18">
        <v>1.17</v>
      </c>
      <c r="K14">
        <f t="shared" si="4"/>
        <v>9.1452991452991461E-2</v>
      </c>
      <c r="M14" s="34">
        <v>6.5000000000000002E-2</v>
      </c>
      <c r="N14" s="27">
        <f t="shared" si="0"/>
        <v>0.62135922330097093</v>
      </c>
      <c r="O14" s="18">
        <v>1.17</v>
      </c>
      <c r="P14">
        <f t="shared" si="5"/>
        <v>5.5555555555555559E-2</v>
      </c>
      <c r="R14" s="22" t="s">
        <v>47</v>
      </c>
      <c r="S14" s="23"/>
      <c r="U14" s="18">
        <v>1.17</v>
      </c>
    </row>
    <row r="15" spans="1:21" x14ac:dyDescent="0.25">
      <c r="A15" s="30">
        <v>9</v>
      </c>
      <c r="B15" s="31" t="s">
        <v>48</v>
      </c>
      <c r="C15" s="34">
        <v>0.09</v>
      </c>
      <c r="D15" s="27">
        <f t="shared" si="1"/>
        <v>9.4816687737041716E-2</v>
      </c>
      <c r="E15" s="20">
        <v>0.5</v>
      </c>
      <c r="F15">
        <f t="shared" si="2"/>
        <v>0.18</v>
      </c>
      <c r="H15" s="34">
        <v>0.1</v>
      </c>
      <c r="I15" s="27">
        <f t="shared" si="3"/>
        <v>0.12325285895806862</v>
      </c>
      <c r="J15" s="20">
        <v>0.5</v>
      </c>
      <c r="K15">
        <f t="shared" si="4"/>
        <v>0.2</v>
      </c>
      <c r="M15" s="34">
        <v>0.05</v>
      </c>
      <c r="N15" s="27">
        <f t="shared" si="0"/>
        <v>0.47572815533980589</v>
      </c>
      <c r="O15" s="20">
        <v>0.5</v>
      </c>
      <c r="P15">
        <f t="shared" si="5"/>
        <v>0.1</v>
      </c>
      <c r="R15" s="26" t="s">
        <v>37</v>
      </c>
      <c r="S15" s="26" t="s">
        <v>20</v>
      </c>
      <c r="U15" s="20">
        <v>0.5</v>
      </c>
    </row>
    <row r="16" spans="1:21" x14ac:dyDescent="0.25">
      <c r="A16" s="30">
        <v>10</v>
      </c>
      <c r="B16" s="31" t="s">
        <v>49</v>
      </c>
      <c r="C16" s="34">
        <v>0.108</v>
      </c>
      <c r="D16" s="27">
        <f t="shared" si="1"/>
        <v>0.11757269279393173</v>
      </c>
      <c r="E16" s="18">
        <v>2.0099999999999998</v>
      </c>
      <c r="F16">
        <f t="shared" si="2"/>
        <v>5.3731343283582096E-2</v>
      </c>
      <c r="H16" s="34">
        <v>0.125</v>
      </c>
      <c r="I16" s="27">
        <f t="shared" si="3"/>
        <v>0.15501905972045743</v>
      </c>
      <c r="J16" s="18">
        <v>2.0099999999999998</v>
      </c>
      <c r="K16">
        <f t="shared" si="4"/>
        <v>6.2189054726368168E-2</v>
      </c>
      <c r="M16" s="34">
        <v>7.1999999999999995E-2</v>
      </c>
      <c r="N16" s="27">
        <f t="shared" si="0"/>
        <v>0.68932038834951459</v>
      </c>
      <c r="O16" s="18">
        <v>2.0099999999999998</v>
      </c>
      <c r="P16">
        <f t="shared" si="5"/>
        <v>3.5820895522388062E-2</v>
      </c>
      <c r="R16" s="28">
        <v>0</v>
      </c>
      <c r="S16" s="29">
        <v>0</v>
      </c>
      <c r="U16" s="18">
        <v>2.0099999999999998</v>
      </c>
    </row>
    <row r="17" spans="1:21" x14ac:dyDescent="0.25">
      <c r="A17" s="30">
        <v>11</v>
      </c>
      <c r="B17" s="31" t="s">
        <v>50</v>
      </c>
      <c r="C17" s="34">
        <v>9.6000000000000002E-2</v>
      </c>
      <c r="D17" s="27">
        <f t="shared" si="1"/>
        <v>0.10240202275600506</v>
      </c>
      <c r="E17" s="18">
        <v>0.57999999999999996</v>
      </c>
      <c r="F17">
        <f t="shared" si="2"/>
        <v>0.16551724137931037</v>
      </c>
      <c r="H17" s="34">
        <v>0.115</v>
      </c>
      <c r="I17" s="27">
        <f t="shared" si="3"/>
        <v>0.14231257941550191</v>
      </c>
      <c r="J17" s="18">
        <v>0.57999999999999996</v>
      </c>
      <c r="K17">
        <f t="shared" si="4"/>
        <v>0.19827586206896555</v>
      </c>
      <c r="M17" s="34">
        <v>4.4999999999999998E-2</v>
      </c>
      <c r="N17" s="27">
        <f t="shared" si="0"/>
        <v>0.42718446601941745</v>
      </c>
      <c r="O17" s="18">
        <v>0.57999999999999996</v>
      </c>
      <c r="P17">
        <f t="shared" si="5"/>
        <v>7.7586206896551727E-2</v>
      </c>
      <c r="R17" s="32">
        <v>0.05</v>
      </c>
      <c r="S17" s="29">
        <v>0.04</v>
      </c>
      <c r="U17" s="18">
        <v>0.57999999999999996</v>
      </c>
    </row>
    <row r="18" spans="1:21" x14ac:dyDescent="0.25">
      <c r="A18" s="30">
        <v>12</v>
      </c>
      <c r="B18" s="31" t="s">
        <v>51</v>
      </c>
      <c r="C18" s="34">
        <v>8.8999999999999996E-2</v>
      </c>
      <c r="D18" s="27">
        <f t="shared" si="1"/>
        <v>9.3552465233881152E-2</v>
      </c>
      <c r="E18" s="20">
        <v>1</v>
      </c>
      <c r="F18">
        <f t="shared" si="2"/>
        <v>8.8999999999999996E-2</v>
      </c>
      <c r="H18" s="34">
        <v>9.8000000000000004E-2</v>
      </c>
      <c r="I18" s="27">
        <f t="shared" si="3"/>
        <v>0.1207115628970775</v>
      </c>
      <c r="J18" s="20">
        <v>1</v>
      </c>
      <c r="K18">
        <f t="shared" si="4"/>
        <v>9.8000000000000004E-2</v>
      </c>
      <c r="M18" s="34">
        <v>0.05</v>
      </c>
      <c r="N18" s="27">
        <f t="shared" si="0"/>
        <v>0.47572815533980589</v>
      </c>
      <c r="O18" s="20">
        <v>1</v>
      </c>
      <c r="P18">
        <f t="shared" si="5"/>
        <v>0.05</v>
      </c>
      <c r="R18" s="32">
        <v>0.1</v>
      </c>
      <c r="S18" s="29">
        <v>7.4999999999999997E-2</v>
      </c>
      <c r="U18" s="20">
        <v>1</v>
      </c>
    </row>
    <row r="19" spans="1:21" x14ac:dyDescent="0.25">
      <c r="A19" s="30">
        <v>13</v>
      </c>
      <c r="B19" s="31" t="s">
        <v>52</v>
      </c>
      <c r="C19" s="34">
        <v>9.6000000000000002E-2</v>
      </c>
      <c r="D19" s="27">
        <f t="shared" si="1"/>
        <v>0.10240202275600506</v>
      </c>
      <c r="E19" s="20">
        <v>0.5</v>
      </c>
      <c r="F19">
        <f t="shared" si="2"/>
        <v>0.192</v>
      </c>
      <c r="H19" s="34">
        <v>0.115</v>
      </c>
      <c r="I19" s="27">
        <f t="shared" si="3"/>
        <v>0.14231257941550191</v>
      </c>
      <c r="J19" s="20">
        <v>0.5</v>
      </c>
      <c r="K19">
        <f t="shared" si="4"/>
        <v>0.23</v>
      </c>
      <c r="M19" s="34">
        <v>4.2999999999999997E-2</v>
      </c>
      <c r="N19" s="27">
        <f t="shared" si="0"/>
        <v>0.40776699029126212</v>
      </c>
      <c r="O19" s="20">
        <v>0.5</v>
      </c>
      <c r="P19">
        <f t="shared" si="5"/>
        <v>8.5999999999999993E-2</v>
      </c>
      <c r="R19" s="32">
        <v>0.15</v>
      </c>
      <c r="S19" s="29">
        <v>0.125</v>
      </c>
      <c r="U19" s="20">
        <v>0.5</v>
      </c>
    </row>
    <row r="20" spans="1:21" x14ac:dyDescent="0.25">
      <c r="A20" s="30">
        <v>14</v>
      </c>
      <c r="B20" s="31" t="s">
        <v>53</v>
      </c>
      <c r="C20" s="34">
        <v>0.11</v>
      </c>
      <c r="D20" s="27">
        <f t="shared" si="1"/>
        <v>0.12010113780025285</v>
      </c>
      <c r="E20" s="18">
        <v>1.88</v>
      </c>
      <c r="F20">
        <f t="shared" si="2"/>
        <v>5.8510638297872342E-2</v>
      </c>
      <c r="H20" s="34">
        <v>0.13900000000000001</v>
      </c>
      <c r="I20" s="27">
        <f t="shared" si="3"/>
        <v>0.17280813214739518</v>
      </c>
      <c r="J20" s="18">
        <v>1.88</v>
      </c>
      <c r="K20">
        <f t="shared" si="4"/>
        <v>7.3936170212765967E-2</v>
      </c>
      <c r="M20" s="34">
        <v>7.1999999999999995E-2</v>
      </c>
      <c r="N20" s="27">
        <f t="shared" si="0"/>
        <v>0.68932038834951459</v>
      </c>
      <c r="O20" s="18">
        <v>1.88</v>
      </c>
      <c r="P20">
        <f t="shared" si="5"/>
        <v>3.8297872340425532E-2</v>
      </c>
      <c r="R20" s="32">
        <v>0.2</v>
      </c>
      <c r="S20" s="29">
        <v>0.16500000000000001</v>
      </c>
      <c r="U20" s="18">
        <v>1.88</v>
      </c>
    </row>
    <row r="21" spans="1:21" x14ac:dyDescent="0.25">
      <c r="A21" s="30">
        <v>15</v>
      </c>
      <c r="B21" s="31" t="s">
        <v>54</v>
      </c>
      <c r="C21" s="34">
        <v>0.09</v>
      </c>
      <c r="D21" s="27">
        <f t="shared" si="1"/>
        <v>9.4816687737041716E-2</v>
      </c>
      <c r="E21" s="18">
        <v>0.59</v>
      </c>
      <c r="F21">
        <f t="shared" si="2"/>
        <v>0.15254237288135594</v>
      </c>
      <c r="H21" s="34">
        <v>0.11799999999999999</v>
      </c>
      <c r="I21" s="27">
        <f t="shared" si="3"/>
        <v>0.14612452350698854</v>
      </c>
      <c r="J21" s="18">
        <v>0.59</v>
      </c>
      <c r="K21">
        <f t="shared" si="4"/>
        <v>0.2</v>
      </c>
      <c r="M21" s="34">
        <v>4.2999999999999997E-2</v>
      </c>
      <c r="N21" s="27">
        <f t="shared" si="0"/>
        <v>0.40776699029126212</v>
      </c>
      <c r="O21" s="18">
        <v>0.59</v>
      </c>
      <c r="P21">
        <f t="shared" si="5"/>
        <v>7.2881355932203393E-2</v>
      </c>
      <c r="R21" s="32">
        <v>0.5</v>
      </c>
      <c r="S21" s="29">
        <v>0.41</v>
      </c>
      <c r="U21" s="18">
        <v>0.59</v>
      </c>
    </row>
    <row r="22" spans="1:21" x14ac:dyDescent="0.25">
      <c r="A22" s="35">
        <v>16</v>
      </c>
      <c r="B22" s="36" t="s">
        <v>55</v>
      </c>
      <c r="C22" s="37">
        <v>8.3000000000000004E-2</v>
      </c>
      <c r="D22" s="38">
        <f t="shared" si="1"/>
        <v>8.5967130214917822E-2</v>
      </c>
      <c r="E22" s="44">
        <v>0.92</v>
      </c>
      <c r="F22">
        <f t="shared" si="2"/>
        <v>9.0217391304347833E-2</v>
      </c>
      <c r="H22" s="37">
        <v>0.104</v>
      </c>
      <c r="I22" s="38">
        <f t="shared" si="3"/>
        <v>0.12833545108005082</v>
      </c>
      <c r="J22" s="44">
        <v>0.92</v>
      </c>
      <c r="K22">
        <f t="shared" si="4"/>
        <v>0.11304347826086955</v>
      </c>
      <c r="M22" s="37">
        <v>3.1E-2</v>
      </c>
      <c r="N22" s="38">
        <f t="shared" si="0"/>
        <v>0.29126213592233008</v>
      </c>
      <c r="O22" s="44">
        <v>0.92</v>
      </c>
      <c r="P22">
        <f t="shared" si="5"/>
        <v>3.3695652173913043E-2</v>
      </c>
      <c r="R22" s="32">
        <v>1</v>
      </c>
      <c r="S22" s="33">
        <v>0.78400000000000003</v>
      </c>
      <c r="U22" s="44">
        <v>0.92</v>
      </c>
    </row>
    <row r="23" spans="1:21" x14ac:dyDescent="0.25">
      <c r="A23" s="39"/>
      <c r="B23" s="40"/>
      <c r="C23" s="41"/>
      <c r="D23" s="42"/>
      <c r="H23" s="41"/>
      <c r="I23" s="42"/>
      <c r="M23" s="41"/>
      <c r="N23" s="42"/>
    </row>
    <row r="24" spans="1:21" ht="15.75" x14ac:dyDescent="0.25">
      <c r="A24" s="30">
        <v>17</v>
      </c>
      <c r="B24" s="43" t="s">
        <v>56</v>
      </c>
      <c r="C24" s="34">
        <v>0.1</v>
      </c>
      <c r="D24" s="27">
        <f>(C24-0.015)/0.791</f>
        <v>0.10745891276864729</v>
      </c>
      <c r="H24" s="34">
        <v>0.123</v>
      </c>
      <c r="I24" s="27">
        <f>(H24-0.003)/0.787</f>
        <v>0.1524777636594663</v>
      </c>
      <c r="M24" s="34">
        <v>7.5999999999999998E-2</v>
      </c>
      <c r="N24" s="27">
        <f>(M24-0.001)/0.103</f>
        <v>0.72815533980582525</v>
      </c>
      <c r="R24" s="22" t="s">
        <v>57</v>
      </c>
      <c r="S24" s="23"/>
    </row>
    <row r="25" spans="1:21" x14ac:dyDescent="0.25">
      <c r="A25" s="30">
        <v>18</v>
      </c>
      <c r="B25" s="43" t="s">
        <v>58</v>
      </c>
      <c r="C25" s="34">
        <v>0.09</v>
      </c>
      <c r="D25" s="27">
        <f>(C25-0.015)/0.791</f>
        <v>9.4816687737041716E-2</v>
      </c>
      <c r="H25" s="34">
        <v>0.13200000000000001</v>
      </c>
      <c r="I25" s="27">
        <f>(H25-0.003)/0.787</f>
        <v>0.16391359593392629</v>
      </c>
      <c r="M25" s="34">
        <v>8.8999999999999996E-2</v>
      </c>
      <c r="N25" s="27">
        <f>(M25-0.001)/0.103</f>
        <v>0.85436893203883491</v>
      </c>
      <c r="R25" s="26" t="s">
        <v>37</v>
      </c>
      <c r="S25" s="26" t="s">
        <v>20</v>
      </c>
    </row>
    <row r="26" spans="1:21" x14ac:dyDescent="0.25">
      <c r="A26" s="30">
        <v>19</v>
      </c>
      <c r="B26" s="43" t="s">
        <v>59</v>
      </c>
      <c r="C26" s="34">
        <v>0.11</v>
      </c>
      <c r="D26" s="27">
        <f>(C26-0.015)/0.791</f>
        <v>0.12010113780025285</v>
      </c>
      <c r="H26" s="34">
        <v>0.14299999999999999</v>
      </c>
      <c r="I26" s="27">
        <f>(H26-0.003)/0.787</f>
        <v>0.17789072426937735</v>
      </c>
      <c r="M26" s="34">
        <v>9.1999999999999998E-2</v>
      </c>
      <c r="N26" s="27">
        <f>(M26-0.001)/0.103</f>
        <v>0.88349514563106801</v>
      </c>
      <c r="R26" s="28">
        <v>0</v>
      </c>
      <c r="S26" s="29">
        <v>0</v>
      </c>
    </row>
    <row r="27" spans="1:21" x14ac:dyDescent="0.25">
      <c r="R27" s="32">
        <v>0.5</v>
      </c>
      <c r="S27" s="29">
        <v>5.1999999999999998E-2</v>
      </c>
    </row>
    <row r="28" spans="1:21" x14ac:dyDescent="0.25">
      <c r="A28" t="s">
        <v>60</v>
      </c>
      <c r="B28" t="s">
        <v>61</v>
      </c>
      <c r="R28" s="32">
        <v>0.75</v>
      </c>
      <c r="S28" s="29">
        <v>8.4000000000000005E-2</v>
      </c>
    </row>
    <row r="29" spans="1:21" x14ac:dyDescent="0.25">
      <c r="B29" t="s">
        <v>62</v>
      </c>
      <c r="R29" s="32">
        <v>1</v>
      </c>
      <c r="S29" s="29">
        <v>0.108</v>
      </c>
    </row>
    <row r="30" spans="1:21" x14ac:dyDescent="0.25">
      <c r="R30" s="32">
        <v>1.5</v>
      </c>
      <c r="S30" s="29">
        <v>0.15</v>
      </c>
    </row>
    <row r="31" spans="1:21" x14ac:dyDescent="0.25">
      <c r="R31" s="32">
        <v>2</v>
      </c>
      <c r="S31" s="29">
        <v>0.21</v>
      </c>
    </row>
  </sheetData>
  <mergeCells count="4">
    <mergeCell ref="A6:B6"/>
    <mergeCell ref="A2:K2"/>
    <mergeCell ref="A4:A5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topLeftCell="C1" zoomScale="80" zoomScaleNormal="80" workbookViewId="0">
      <selection activeCell="L11" sqref="L11"/>
    </sheetView>
  </sheetViews>
  <sheetFormatPr defaultRowHeight="15" x14ac:dyDescent="0.25"/>
  <cols>
    <col min="1" max="1" width="12" customWidth="1"/>
    <col min="2" max="2" width="9.140625" customWidth="1"/>
    <col min="5" max="5" width="10.28515625" customWidth="1"/>
    <col min="21" max="21" width="12.140625" customWidth="1"/>
    <col min="22" max="22" width="15.42578125" customWidth="1"/>
  </cols>
  <sheetData>
    <row r="2" spans="1:26" x14ac:dyDescent="0.25">
      <c r="A2" s="131" t="s">
        <v>1</v>
      </c>
      <c r="B2" s="131" t="s">
        <v>2</v>
      </c>
      <c r="C2" s="131" t="s">
        <v>16</v>
      </c>
      <c r="D2" s="131"/>
      <c r="E2" s="131"/>
      <c r="F2" s="131" t="s">
        <v>82</v>
      </c>
      <c r="G2" s="131"/>
      <c r="H2" s="131"/>
      <c r="I2" s="131" t="s">
        <v>83</v>
      </c>
      <c r="J2" s="131"/>
      <c r="K2" s="131"/>
      <c r="L2" s="131" t="s">
        <v>84</v>
      </c>
      <c r="M2" s="131"/>
      <c r="N2" s="131"/>
      <c r="O2" s="131" t="s">
        <v>85</v>
      </c>
      <c r="P2" s="131"/>
      <c r="Q2" s="131"/>
      <c r="T2" s="131" t="s">
        <v>2</v>
      </c>
      <c r="U2" s="131" t="s">
        <v>1</v>
      </c>
      <c r="V2" s="131" t="s">
        <v>3</v>
      </c>
      <c r="W2" s="131" t="s">
        <v>79</v>
      </c>
      <c r="X2" s="131" t="s">
        <v>68</v>
      </c>
      <c r="Y2" s="131"/>
      <c r="Z2" s="131"/>
    </row>
    <row r="3" spans="1:26" x14ac:dyDescent="0.25">
      <c r="A3" s="131"/>
      <c r="B3" s="131"/>
      <c r="C3" s="87" t="s">
        <v>5</v>
      </c>
      <c r="D3" s="87" t="s">
        <v>6</v>
      </c>
      <c r="E3" s="87" t="s">
        <v>4</v>
      </c>
      <c r="F3" s="87" t="s">
        <v>65</v>
      </c>
      <c r="G3" s="87" t="s">
        <v>66</v>
      </c>
      <c r="H3" s="87" t="s">
        <v>67</v>
      </c>
      <c r="I3" s="87" t="s">
        <v>65</v>
      </c>
      <c r="J3" s="87" t="s">
        <v>66</v>
      </c>
      <c r="K3" s="87" t="s">
        <v>67</v>
      </c>
      <c r="L3" s="87" t="s">
        <v>65</v>
      </c>
      <c r="M3" s="87" t="s">
        <v>66</v>
      </c>
      <c r="N3" s="87" t="s">
        <v>67</v>
      </c>
      <c r="O3" s="87" t="s">
        <v>65</v>
      </c>
      <c r="P3" s="87" t="s">
        <v>66</v>
      </c>
      <c r="Q3" s="87" t="s">
        <v>67</v>
      </c>
      <c r="T3" s="131"/>
      <c r="U3" s="131"/>
      <c r="V3" s="131"/>
      <c r="W3" s="131"/>
      <c r="X3" s="87" t="s">
        <v>65</v>
      </c>
      <c r="Y3" s="87" t="s">
        <v>66</v>
      </c>
      <c r="Z3" s="87" t="s">
        <v>67</v>
      </c>
    </row>
    <row r="4" spans="1:26" x14ac:dyDescent="0.25">
      <c r="A4" s="132" t="s">
        <v>8</v>
      </c>
      <c r="B4" s="132" t="s">
        <v>9</v>
      </c>
      <c r="C4" s="88">
        <v>1</v>
      </c>
      <c r="D4" s="89">
        <v>33.5</v>
      </c>
      <c r="E4" s="89">
        <v>137.26</v>
      </c>
      <c r="F4" s="89">
        <v>5.2736138703268924</v>
      </c>
      <c r="G4" s="89">
        <v>7.1640346100320675</v>
      </c>
      <c r="H4" s="89">
        <v>34.396671289875179</v>
      </c>
      <c r="I4" s="89">
        <v>1.590711033102991</v>
      </c>
      <c r="J4" s="89">
        <v>1.870196518671124</v>
      </c>
      <c r="K4" s="89">
        <v>10.5947780186634</v>
      </c>
      <c r="L4" s="89">
        <v>1.283672080132257</v>
      </c>
      <c r="M4" s="89">
        <v>1.4639602949641071</v>
      </c>
      <c r="N4" s="89">
        <v>8.2980665504937363</v>
      </c>
      <c r="O4" s="89">
        <v>3.1665763650592988</v>
      </c>
      <c r="P4" s="89">
        <v>3.4368003872451136</v>
      </c>
      <c r="Q4" s="89">
        <v>18.307905686546466</v>
      </c>
      <c r="T4" s="132" t="s">
        <v>9</v>
      </c>
      <c r="U4" s="132" t="s">
        <v>8</v>
      </c>
      <c r="V4" s="88" t="s">
        <v>10</v>
      </c>
      <c r="W4" s="88">
        <v>3</v>
      </c>
      <c r="X4" s="89">
        <v>4.9377627157057509</v>
      </c>
      <c r="Y4" s="89">
        <v>7.0919007162373626</v>
      </c>
      <c r="Z4" s="89">
        <v>34.126893475836944</v>
      </c>
    </row>
    <row r="5" spans="1:26" x14ac:dyDescent="0.25">
      <c r="A5" s="132"/>
      <c r="B5" s="132"/>
      <c r="C5" s="88">
        <v>2</v>
      </c>
      <c r="D5" s="89">
        <v>26.5</v>
      </c>
      <c r="E5" s="89">
        <v>81.59</v>
      </c>
      <c r="F5" s="89">
        <v>4.4322153640217143</v>
      </c>
      <c r="G5" s="89">
        <v>6.9960385679049253</v>
      </c>
      <c r="H5" s="89">
        <v>33.809251856082241</v>
      </c>
      <c r="I5" s="89">
        <v>1.6210404433049372</v>
      </c>
      <c r="J5" s="89">
        <v>1.8762840076476386</v>
      </c>
      <c r="K5" s="89">
        <v>10.597949369385718</v>
      </c>
      <c r="L5" s="89">
        <v>1.2979351032448379</v>
      </c>
      <c r="M5" s="89">
        <v>1.465480728504871</v>
      </c>
      <c r="N5" s="89">
        <v>8.3171521035598719</v>
      </c>
      <c r="O5" s="89">
        <v>3.2925972748981591</v>
      </c>
      <c r="P5" s="89">
        <v>3.4674572921078641</v>
      </c>
      <c r="Q5" s="89">
        <v>18.381877022653725</v>
      </c>
      <c r="T5" s="132"/>
      <c r="U5" s="132"/>
      <c r="V5" s="88" t="s">
        <v>11</v>
      </c>
      <c r="W5" s="88">
        <v>3</v>
      </c>
      <c r="X5" s="89">
        <v>1.6051693410914876</v>
      </c>
      <c r="Y5" s="89">
        <v>1.8732595885212115</v>
      </c>
      <c r="Z5" s="89">
        <v>10.602538039813568</v>
      </c>
    </row>
    <row r="6" spans="1:26" x14ac:dyDescent="0.25">
      <c r="A6" s="132"/>
      <c r="B6" s="132"/>
      <c r="C6" s="88">
        <v>3</v>
      </c>
      <c r="D6" s="89">
        <v>28</v>
      </c>
      <c r="E6" s="89">
        <v>86.18</v>
      </c>
      <c r="F6" s="89">
        <v>5.1074589127686476</v>
      </c>
      <c r="G6" s="89">
        <v>7.1156289707750942</v>
      </c>
      <c r="H6" s="89">
        <v>34.174757281553397</v>
      </c>
      <c r="I6" s="89">
        <v>1.6037565468665342</v>
      </c>
      <c r="J6" s="89">
        <v>1.8732982392448718</v>
      </c>
      <c r="K6" s="89">
        <v>10.614886731391586</v>
      </c>
      <c r="L6" s="89">
        <v>1.2708184466553074</v>
      </c>
      <c r="M6" s="89">
        <v>1.4584829567427211</v>
      </c>
      <c r="N6" s="89">
        <v>8.3073026593499382</v>
      </c>
      <c r="O6" s="89">
        <v>3.3923303834808261</v>
      </c>
      <c r="P6" s="89">
        <v>3.4836933502753067</v>
      </c>
      <c r="Q6" s="89">
        <v>18.446601941747574</v>
      </c>
      <c r="T6" s="132"/>
      <c r="U6" s="132"/>
      <c r="V6" s="88" t="s">
        <v>12</v>
      </c>
      <c r="W6" s="88">
        <v>3</v>
      </c>
      <c r="X6" s="89">
        <v>1.2841418766774675</v>
      </c>
      <c r="Y6" s="89">
        <v>1.4626413267372331</v>
      </c>
      <c r="Z6" s="89">
        <v>8.307507104467847</v>
      </c>
    </row>
    <row r="7" spans="1:26" x14ac:dyDescent="0.25">
      <c r="A7" s="132"/>
      <c r="B7" s="132" t="s">
        <v>14</v>
      </c>
      <c r="C7" s="88">
        <v>1</v>
      </c>
      <c r="D7" s="89">
        <v>22.5</v>
      </c>
      <c r="E7" s="89">
        <v>49.58</v>
      </c>
      <c r="F7" s="89">
        <v>6.6631962519521091</v>
      </c>
      <c r="G7" s="89">
        <v>10.28477464683459</v>
      </c>
      <c r="H7" s="89">
        <v>44.317532838378078</v>
      </c>
      <c r="I7" s="89">
        <v>1.3109262644238122</v>
      </c>
      <c r="J7" s="89">
        <v>1.4665058797821284</v>
      </c>
      <c r="K7" s="89">
        <v>7.8411972048729197</v>
      </c>
      <c r="L7" s="89">
        <v>1.8295714427761756</v>
      </c>
      <c r="M7" s="89">
        <v>2.1244092914352612</v>
      </c>
      <c r="N7" s="89">
        <v>10.559616013963129</v>
      </c>
      <c r="O7" s="89">
        <v>3.7602515478621679</v>
      </c>
      <c r="P7" s="89">
        <v>4.2615580099696997</v>
      </c>
      <c r="Q7" s="89">
        <v>20.612397311426438</v>
      </c>
      <c r="T7" s="132"/>
      <c r="U7" s="132"/>
      <c r="V7" s="88" t="s">
        <v>13</v>
      </c>
      <c r="W7" s="88">
        <v>3</v>
      </c>
      <c r="X7" s="89">
        <v>3.283834674479428</v>
      </c>
      <c r="Y7" s="89">
        <v>3.4626503432094284</v>
      </c>
      <c r="Z7" s="89">
        <v>18.378794883649253</v>
      </c>
    </row>
    <row r="8" spans="1:26" x14ac:dyDescent="0.25">
      <c r="A8" s="132"/>
      <c r="B8" s="132"/>
      <c r="C8" s="88">
        <v>2</v>
      </c>
      <c r="D8" s="89">
        <v>22.5</v>
      </c>
      <c r="E8" s="89">
        <v>46.82</v>
      </c>
      <c r="F8" s="89">
        <v>6.0682680151706698</v>
      </c>
      <c r="G8" s="89">
        <v>10.165184243964424</v>
      </c>
      <c r="H8" s="89">
        <v>44.01294498381877</v>
      </c>
      <c r="I8" s="89">
        <v>1.3003431461080008</v>
      </c>
      <c r="J8" s="89">
        <v>1.4653707156883775</v>
      </c>
      <c r="K8" s="89">
        <v>7.8174252931534509</v>
      </c>
      <c r="L8" s="89">
        <v>1.852360798109163</v>
      </c>
      <c r="M8" s="89">
        <v>2.1269543119164687</v>
      </c>
      <c r="N8" s="89">
        <v>10.595187842971718</v>
      </c>
      <c r="O8" s="89">
        <v>3.860503838919553</v>
      </c>
      <c r="P8" s="89">
        <v>4.2768153221557625</v>
      </c>
      <c r="Q8" s="89">
        <v>20.648827847501778</v>
      </c>
      <c r="T8" s="132"/>
      <c r="U8" s="131" t="s">
        <v>72</v>
      </c>
      <c r="V8" s="131"/>
      <c r="W8" s="87"/>
      <c r="X8" s="90">
        <v>2.7777271519885334</v>
      </c>
      <c r="Y8" s="90">
        <v>3.472612993676309</v>
      </c>
      <c r="Z8" s="90">
        <v>17.853933375941903</v>
      </c>
    </row>
    <row r="9" spans="1:26" x14ac:dyDescent="0.25">
      <c r="A9" s="132"/>
      <c r="B9" s="132"/>
      <c r="C9" s="88">
        <v>3</v>
      </c>
      <c r="D9" s="89">
        <v>26</v>
      </c>
      <c r="E9" s="89">
        <v>69.08</v>
      </c>
      <c r="F9" s="89">
        <v>7.132876438884824</v>
      </c>
      <c r="G9" s="89">
        <v>10.379188122784726</v>
      </c>
      <c r="H9" s="89">
        <v>44.557996934082787</v>
      </c>
      <c r="I9" s="89">
        <v>1.3179519595448799</v>
      </c>
      <c r="J9" s="89">
        <v>1.4707750952986021</v>
      </c>
      <c r="K9" s="89">
        <v>7.8398058252427196</v>
      </c>
      <c r="L9" s="89">
        <v>1.7993120277540944</v>
      </c>
      <c r="M9" s="89">
        <v>2.1157767205460831</v>
      </c>
      <c r="N9" s="89">
        <v>10.56671934974035</v>
      </c>
      <c r="O9" s="89">
        <v>3.6491611712850647</v>
      </c>
      <c r="P9" s="89">
        <v>4.2309145231635696</v>
      </c>
      <c r="Q9" s="89">
        <v>20.572028339018633</v>
      </c>
      <c r="T9" s="132"/>
      <c r="U9" s="133" t="s">
        <v>15</v>
      </c>
      <c r="V9" s="88" t="s">
        <v>10</v>
      </c>
      <c r="W9" s="88">
        <v>3</v>
      </c>
      <c r="X9" s="89">
        <v>4.7254299950068521</v>
      </c>
      <c r="Y9" s="89">
        <v>9.285340565705317</v>
      </c>
      <c r="Z9" s="89">
        <v>36.594055097767267</v>
      </c>
    </row>
    <row r="10" spans="1:26" x14ac:dyDescent="0.25">
      <c r="A10" s="131" t="s">
        <v>72</v>
      </c>
      <c r="B10" s="131"/>
      <c r="C10" s="131"/>
      <c r="D10" s="131"/>
      <c r="E10" s="131"/>
      <c r="F10" s="90">
        <v>5.7796048088541427</v>
      </c>
      <c r="G10" s="90">
        <v>8.6841415270493041</v>
      </c>
      <c r="H10" s="90">
        <v>39.211525863965079</v>
      </c>
      <c r="I10" s="90">
        <v>1.4574548988918592</v>
      </c>
      <c r="J10" s="90">
        <v>1.6704050760554574</v>
      </c>
      <c r="K10" s="90">
        <v>9.217673740451632</v>
      </c>
      <c r="L10" s="90">
        <v>1.555611649778639</v>
      </c>
      <c r="M10" s="90">
        <v>1.7925107173515855</v>
      </c>
      <c r="N10" s="90">
        <v>9.44067408667979</v>
      </c>
      <c r="O10" s="90">
        <v>3.5202367635841783</v>
      </c>
      <c r="P10" s="90">
        <v>3.8595398141528858</v>
      </c>
      <c r="Q10" s="90">
        <v>19.494939691482433</v>
      </c>
      <c r="T10" s="132"/>
      <c r="U10" s="107"/>
      <c r="V10" s="88" t="s">
        <v>11</v>
      </c>
      <c r="W10" s="88">
        <v>3</v>
      </c>
      <c r="X10" s="89">
        <v>1.5835060744678271</v>
      </c>
      <c r="Y10" s="89">
        <v>2.9329663174416534</v>
      </c>
      <c r="Z10" s="89">
        <v>13.330185066346495</v>
      </c>
    </row>
    <row r="11" spans="1:26" x14ac:dyDescent="0.25">
      <c r="A11" s="132" t="s">
        <v>15</v>
      </c>
      <c r="B11" s="132" t="s">
        <v>9</v>
      </c>
      <c r="C11" s="88">
        <v>1</v>
      </c>
      <c r="D11" s="89">
        <v>19.7</v>
      </c>
      <c r="E11" s="89">
        <v>47.18</v>
      </c>
      <c r="F11" s="89">
        <v>4.6404402468952188</v>
      </c>
      <c r="G11" s="89">
        <v>9.2682562224381506</v>
      </c>
      <c r="H11" s="89">
        <v>36.550542547115931</v>
      </c>
      <c r="I11" s="89">
        <v>1.5849953770968168</v>
      </c>
      <c r="J11" s="89">
        <v>2.9357658973240528</v>
      </c>
      <c r="K11" s="89">
        <v>13.331401246196206</v>
      </c>
      <c r="L11" s="89">
        <v>4.3915097478208791</v>
      </c>
      <c r="M11" s="89">
        <v>9.2824182438306675</v>
      </c>
      <c r="N11" s="89">
        <v>28.002043944813494</v>
      </c>
      <c r="O11" s="89">
        <v>2.2066429146075164</v>
      </c>
      <c r="P11" s="89">
        <v>4.5127257325478425</v>
      </c>
      <c r="Q11" s="89">
        <v>18.240659017358048</v>
      </c>
      <c r="T11" s="132"/>
      <c r="U11" s="107"/>
      <c r="V11" s="88" t="s">
        <v>12</v>
      </c>
      <c r="W11" s="88">
        <v>3</v>
      </c>
      <c r="X11" s="89">
        <v>4.3520715226006557</v>
      </c>
      <c r="Y11" s="89">
        <v>9.2677566802373548</v>
      </c>
      <c r="Z11" s="89">
        <v>28.055289566005246</v>
      </c>
    </row>
    <row r="12" spans="1:26" x14ac:dyDescent="0.25">
      <c r="A12" s="132"/>
      <c r="B12" s="132"/>
      <c r="C12" s="88">
        <v>2</v>
      </c>
      <c r="D12" s="89">
        <v>17.600000000000001</v>
      </c>
      <c r="E12" s="89">
        <v>26.98</v>
      </c>
      <c r="F12" s="89">
        <v>5.4903377280115588</v>
      </c>
      <c r="G12" s="89">
        <v>9.4390996551098194</v>
      </c>
      <c r="H12" s="89">
        <v>36.985668053629226</v>
      </c>
      <c r="I12" s="89">
        <v>1.6326530612244901</v>
      </c>
      <c r="J12" s="89">
        <v>2.9406425848611364</v>
      </c>
      <c r="K12" s="89">
        <v>13.370319001386965</v>
      </c>
      <c r="L12" s="89">
        <v>4.7679248690626688</v>
      </c>
      <c r="M12" s="89">
        <v>9.3422883765958726</v>
      </c>
      <c r="N12" s="89">
        <v>28.294036061026354</v>
      </c>
      <c r="O12" s="89">
        <v>2.3879758393032731</v>
      </c>
      <c r="P12" s="89">
        <v>4.5602145983340385</v>
      </c>
      <c r="Q12" s="89">
        <v>18.338727076591155</v>
      </c>
      <c r="T12" s="132"/>
      <c r="U12" s="134"/>
      <c r="V12" s="88" t="s">
        <v>13</v>
      </c>
      <c r="W12" s="88">
        <v>3</v>
      </c>
      <c r="X12" s="89">
        <v>2.1889352862804192</v>
      </c>
      <c r="Y12" s="89">
        <v>4.5152071327420762</v>
      </c>
      <c r="Z12" s="89">
        <v>18.234121146742506</v>
      </c>
    </row>
    <row r="13" spans="1:26" x14ac:dyDescent="0.25">
      <c r="A13" s="132"/>
      <c r="B13" s="132"/>
      <c r="C13" s="88">
        <v>3</v>
      </c>
      <c r="D13" s="89">
        <v>17.100000000000001</v>
      </c>
      <c r="E13" s="89">
        <v>29.54</v>
      </c>
      <c r="F13" s="89">
        <v>4.0455120101137796</v>
      </c>
      <c r="G13" s="89">
        <v>9.1486658195679791</v>
      </c>
      <c r="H13" s="89">
        <v>36.245954692556637</v>
      </c>
      <c r="I13" s="89">
        <v>1.5328697850821744</v>
      </c>
      <c r="J13" s="89">
        <v>2.9224904701397709</v>
      </c>
      <c r="K13" s="89">
        <v>13.288834951456311</v>
      </c>
      <c r="L13" s="89">
        <v>3.8967799509184204</v>
      </c>
      <c r="M13" s="89">
        <v>9.1785634202855224</v>
      </c>
      <c r="N13" s="89">
        <v>27.869788692175899</v>
      </c>
      <c r="O13" s="89">
        <v>1.9721871049304678</v>
      </c>
      <c r="P13" s="89">
        <v>4.4726810673443458</v>
      </c>
      <c r="Q13" s="89">
        <v>18.122977346278319</v>
      </c>
      <c r="T13" s="132"/>
      <c r="U13" s="131" t="s">
        <v>72</v>
      </c>
      <c r="V13" s="131"/>
      <c r="W13" s="87"/>
      <c r="X13" s="90">
        <v>3.2124857195889387</v>
      </c>
      <c r="Y13" s="90">
        <v>6.5003176740316011</v>
      </c>
      <c r="Z13" s="90">
        <v>24.05341271921538</v>
      </c>
    </row>
    <row r="14" spans="1:26" x14ac:dyDescent="0.25">
      <c r="A14" s="132"/>
      <c r="B14" s="132" t="s">
        <v>14</v>
      </c>
      <c r="C14" s="88">
        <v>1</v>
      </c>
      <c r="D14" s="89">
        <v>16.5</v>
      </c>
      <c r="E14" s="89">
        <v>21.28</v>
      </c>
      <c r="F14" s="89">
        <v>5.2353684836766545</v>
      </c>
      <c r="G14" s="89">
        <v>10.793033859032811</v>
      </c>
      <c r="H14" s="89">
        <v>31.067961165048548</v>
      </c>
      <c r="I14" s="89">
        <v>1.7578712901089639</v>
      </c>
      <c r="J14" s="89">
        <v>3.517476452673403</v>
      </c>
      <c r="K14" s="89">
        <v>14.239482200647251</v>
      </c>
      <c r="L14" s="89">
        <v>3.9190897597977234</v>
      </c>
      <c r="M14" s="89">
        <v>9.4027954256670903</v>
      </c>
      <c r="N14" s="89">
        <v>26.407766990291265</v>
      </c>
      <c r="O14" s="89">
        <v>2.1206312956241593</v>
      </c>
      <c r="P14" s="89">
        <v>5.2465467065622828</v>
      </c>
      <c r="Q14" s="89">
        <v>11.775759473849046</v>
      </c>
      <c r="T14" s="132" t="s">
        <v>14</v>
      </c>
      <c r="U14" s="132" t="s">
        <v>8</v>
      </c>
      <c r="V14" s="88" t="s">
        <v>10</v>
      </c>
      <c r="W14" s="88">
        <v>3</v>
      </c>
      <c r="X14" s="89">
        <v>6.6214469020025346</v>
      </c>
      <c r="Y14" s="89">
        <v>10.276382337861246</v>
      </c>
      <c r="Z14" s="89">
        <v>44.296158252093214</v>
      </c>
    </row>
    <row r="15" spans="1:26" x14ac:dyDescent="0.25">
      <c r="A15" s="132"/>
      <c r="B15" s="132"/>
      <c r="C15" s="88">
        <v>2</v>
      </c>
      <c r="D15" s="89">
        <v>17.2</v>
      </c>
      <c r="E15" s="89">
        <v>30.76</v>
      </c>
      <c r="F15" s="89">
        <v>4.6523388116308473</v>
      </c>
      <c r="G15" s="89">
        <v>10.673443456162643</v>
      </c>
      <c r="H15" s="89">
        <v>30.809061488673137</v>
      </c>
      <c r="I15" s="89">
        <v>1.6940581542351458</v>
      </c>
      <c r="J15" s="89">
        <v>3.5069885641677256</v>
      </c>
      <c r="K15" s="89">
        <v>14.239482200647251</v>
      </c>
      <c r="L15" s="89">
        <v>3.5117291754459901</v>
      </c>
      <c r="M15" s="89">
        <v>9.3180855569673859</v>
      </c>
      <c r="N15" s="89">
        <v>26.105717367853295</v>
      </c>
      <c r="O15" s="89">
        <v>1.9530057979859632</v>
      </c>
      <c r="P15" s="89">
        <v>5.2228015598299962</v>
      </c>
      <c r="Q15" s="89">
        <v>11.784399062604622</v>
      </c>
      <c r="T15" s="132"/>
      <c r="U15" s="132"/>
      <c r="V15" s="88" t="s">
        <v>11</v>
      </c>
      <c r="W15" s="88">
        <v>3</v>
      </c>
      <c r="X15" s="89">
        <v>1.309740456692231</v>
      </c>
      <c r="Y15" s="89">
        <v>1.4675505635897028</v>
      </c>
      <c r="Z15" s="89">
        <v>7.8328094410896973</v>
      </c>
    </row>
    <row r="16" spans="1:26" x14ac:dyDescent="0.25">
      <c r="A16" s="132"/>
      <c r="B16" s="132"/>
      <c r="C16" s="88">
        <v>3</v>
      </c>
      <c r="D16" s="89">
        <v>16.8</v>
      </c>
      <c r="E16" s="89">
        <v>27.5</v>
      </c>
      <c r="F16" s="89">
        <v>5.7222702774635694</v>
      </c>
      <c r="G16" s="89">
        <v>10.887447334982946</v>
      </c>
      <c r="H16" s="89">
        <v>31.272355646397543</v>
      </c>
      <c r="I16" s="89">
        <v>1.7893610813964793</v>
      </c>
      <c r="J16" s="89">
        <v>3.5265369954061176</v>
      </c>
      <c r="K16" s="89">
        <v>14.27931292008962</v>
      </c>
      <c r="L16" s="89">
        <v>4.2753706470520623</v>
      </c>
      <c r="M16" s="89">
        <v>9.4721035000577558</v>
      </c>
      <c r="N16" s="89">
        <v>26.4783759929391</v>
      </c>
      <c r="O16" s="89">
        <v>2.2679385511243919</v>
      </c>
      <c r="P16" s="89">
        <v>5.2828154479996918</v>
      </c>
      <c r="Q16" s="89">
        <v>11.885848779052665</v>
      </c>
      <c r="T16" s="132"/>
      <c r="U16" s="132"/>
      <c r="V16" s="88" t="s">
        <v>12</v>
      </c>
      <c r="W16" s="88">
        <v>3</v>
      </c>
      <c r="X16" s="89">
        <v>1.8270814228798109</v>
      </c>
      <c r="Y16" s="89">
        <v>2.1223801079659377</v>
      </c>
      <c r="Z16" s="89">
        <v>10.573841068891733</v>
      </c>
    </row>
    <row r="17" spans="1:26" x14ac:dyDescent="0.25">
      <c r="A17" s="131" t="s">
        <v>72</v>
      </c>
      <c r="B17" s="131"/>
      <c r="C17" s="131"/>
      <c r="D17" s="131"/>
      <c r="E17" s="131"/>
      <c r="F17" s="90">
        <v>4.9643779262986047</v>
      </c>
      <c r="G17" s="90">
        <v>10.034991057882392</v>
      </c>
      <c r="H17" s="90">
        <v>33.821923932236842</v>
      </c>
      <c r="I17" s="90">
        <v>1.6653014581906784</v>
      </c>
      <c r="J17" s="90">
        <v>3.2249834940953677</v>
      </c>
      <c r="K17" s="90">
        <v>13.791472086737267</v>
      </c>
      <c r="L17" s="90">
        <v>4.127067358349624</v>
      </c>
      <c r="M17" s="90">
        <v>9.3327090872340506</v>
      </c>
      <c r="N17" s="90">
        <v>27.192954841516567</v>
      </c>
      <c r="O17" s="90">
        <v>2.1513969172626286</v>
      </c>
      <c r="P17" s="90">
        <v>4.8829641854363661</v>
      </c>
      <c r="Q17" s="90">
        <v>15.024728459288974</v>
      </c>
      <c r="T17" s="132"/>
      <c r="U17" s="132"/>
      <c r="V17" s="88" t="s">
        <v>13</v>
      </c>
      <c r="W17" s="88">
        <v>3</v>
      </c>
      <c r="X17" s="89">
        <v>3.7566388526889285</v>
      </c>
      <c r="Y17" s="89">
        <v>4.2564292850963446</v>
      </c>
      <c r="Z17" s="89">
        <v>20.611084499315613</v>
      </c>
    </row>
    <row r="18" spans="1:26" x14ac:dyDescent="0.25">
      <c r="A18" s="131" t="s">
        <v>78</v>
      </c>
      <c r="B18" s="131"/>
      <c r="C18" s="131"/>
      <c r="D18" s="131"/>
      <c r="E18" s="131"/>
      <c r="F18" s="90">
        <v>5.3719913675763742</v>
      </c>
      <c r="G18" s="90">
        <v>9.359566292465848</v>
      </c>
      <c r="H18" s="90">
        <v>36.516724898100961</v>
      </c>
      <c r="I18" s="90">
        <v>1.5613781785412688</v>
      </c>
      <c r="J18" s="90">
        <v>2.4476942850754124</v>
      </c>
      <c r="K18" s="90">
        <v>11.504572913594449</v>
      </c>
      <c r="L18" s="90">
        <v>2.8413395040641314</v>
      </c>
      <c r="M18" s="90">
        <v>5.5626099022928184</v>
      </c>
      <c r="N18" s="90">
        <v>18.316814464098179</v>
      </c>
      <c r="O18" s="90">
        <v>2.8358168404234032</v>
      </c>
      <c r="P18" s="90">
        <v>4.3712519997946258</v>
      </c>
      <c r="Q18" s="90">
        <v>17.259834075385704</v>
      </c>
      <c r="T18" s="132"/>
      <c r="U18" s="131" t="s">
        <v>72</v>
      </c>
      <c r="V18" s="131"/>
      <c r="W18" s="87"/>
      <c r="X18" s="90">
        <v>3.3787269085658762</v>
      </c>
      <c r="Y18" s="90">
        <v>4.5306855736283076</v>
      </c>
      <c r="Z18" s="90">
        <v>20.828473315347566</v>
      </c>
    </row>
    <row r="19" spans="1:26" x14ac:dyDescent="0.25">
      <c r="T19" s="132"/>
      <c r="U19" s="132" t="s">
        <v>15</v>
      </c>
      <c r="V19" s="88" t="s">
        <v>10</v>
      </c>
      <c r="W19" s="88">
        <v>3</v>
      </c>
      <c r="X19" s="89">
        <v>5.2033258575903574</v>
      </c>
      <c r="Y19" s="89">
        <v>10.784641550059467</v>
      </c>
      <c r="Z19" s="89">
        <v>31.049792766706407</v>
      </c>
    </row>
    <row r="20" spans="1:26" x14ac:dyDescent="0.25">
      <c r="G20" s="3"/>
      <c r="T20" s="132"/>
      <c r="U20" s="132"/>
      <c r="V20" s="88" t="s">
        <v>11</v>
      </c>
      <c r="W20" s="88">
        <v>3</v>
      </c>
      <c r="X20" s="89">
        <v>1.7470968419135298</v>
      </c>
      <c r="Y20" s="89">
        <v>3.517000670749082</v>
      </c>
      <c r="Z20" s="89">
        <v>14.252759107128041</v>
      </c>
    </row>
    <row r="21" spans="1:26" x14ac:dyDescent="0.25">
      <c r="A21" s="86"/>
      <c r="B21" s="86"/>
      <c r="C21" s="86"/>
      <c r="G21" s="2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T21" s="132"/>
      <c r="U21" s="132"/>
      <c r="V21" s="88" t="s">
        <v>12</v>
      </c>
      <c r="W21" s="88">
        <v>3</v>
      </c>
      <c r="X21" s="89">
        <v>3.9020631940985919</v>
      </c>
      <c r="Y21" s="89">
        <v>9.3976614942307446</v>
      </c>
      <c r="Z21" s="89">
        <v>26.330620117027888</v>
      </c>
    </row>
    <row r="22" spans="1:26" x14ac:dyDescent="0.25">
      <c r="D22" s="7"/>
      <c r="E22" s="7"/>
      <c r="F22" s="7"/>
      <c r="T22" s="132"/>
      <c r="U22" s="132"/>
      <c r="V22" s="88" t="s">
        <v>13</v>
      </c>
      <c r="W22" s="88">
        <v>3</v>
      </c>
      <c r="X22" s="89">
        <v>2.113858548244838</v>
      </c>
      <c r="Y22" s="89">
        <v>5.2507212381306569</v>
      </c>
      <c r="Z22" s="89">
        <v>11.815335771835445</v>
      </c>
    </row>
    <row r="23" spans="1:26" x14ac:dyDescent="0.25">
      <c r="D23" s="7"/>
      <c r="E23" s="7"/>
      <c r="F23" s="7"/>
      <c r="T23" s="132"/>
      <c r="U23" s="131" t="s">
        <v>72</v>
      </c>
      <c r="V23" s="131"/>
      <c r="W23" s="87"/>
      <c r="X23" s="90">
        <v>3.2415861104618293</v>
      </c>
      <c r="Y23" s="90">
        <v>7.2375062382924877</v>
      </c>
      <c r="Z23" s="90">
        <v>20.862126940674447</v>
      </c>
    </row>
    <row r="24" spans="1:26" x14ac:dyDescent="0.25">
      <c r="D24" s="7"/>
      <c r="E24" s="7"/>
      <c r="F24" s="7"/>
      <c r="T24" s="131" t="s">
        <v>81</v>
      </c>
      <c r="U24" s="131"/>
      <c r="V24" s="131"/>
      <c r="W24" s="131"/>
      <c r="X24" s="90">
        <v>3.1526314726512945</v>
      </c>
      <c r="Y24" s="90">
        <v>5.4352806199071768</v>
      </c>
      <c r="Z24" s="90">
        <v>20.899486587794822</v>
      </c>
    </row>
    <row r="26" spans="1:26" x14ac:dyDescent="0.25">
      <c r="D26" s="7"/>
      <c r="E26" s="7"/>
      <c r="F26" s="7"/>
    </row>
    <row r="27" spans="1:26" x14ac:dyDescent="0.25">
      <c r="D27" s="7"/>
      <c r="E27" s="7"/>
      <c r="F27" s="7"/>
    </row>
    <row r="28" spans="1:26" x14ac:dyDescent="0.25">
      <c r="D28" s="7"/>
      <c r="E28" s="7"/>
      <c r="F28" s="7"/>
    </row>
    <row r="30" spans="1:26" x14ac:dyDescent="0.25">
      <c r="D30" s="7"/>
      <c r="E30" s="7"/>
      <c r="F30" s="7"/>
    </row>
    <row r="31" spans="1:26" x14ac:dyDescent="0.25">
      <c r="D31" s="7"/>
      <c r="E31" s="7"/>
      <c r="F31" s="7"/>
    </row>
    <row r="49" spans="4:6" x14ac:dyDescent="0.25">
      <c r="D49" s="7"/>
      <c r="E49" s="7"/>
      <c r="F49" s="7"/>
    </row>
    <row r="50" spans="4:6" x14ac:dyDescent="0.25">
      <c r="D50" s="7"/>
      <c r="E50" s="7"/>
      <c r="F50" s="7"/>
    </row>
    <row r="51" spans="4:6" x14ac:dyDescent="0.25">
      <c r="D51" s="7"/>
      <c r="E51" s="7"/>
      <c r="F51" s="7"/>
    </row>
  </sheetData>
  <mergeCells count="32">
    <mergeCell ref="T24:W24"/>
    <mergeCell ref="T2:T3"/>
    <mergeCell ref="U2:U3"/>
    <mergeCell ref="V2:V3"/>
    <mergeCell ref="W2:W3"/>
    <mergeCell ref="U9:U12"/>
    <mergeCell ref="T4:T13"/>
    <mergeCell ref="U8:V8"/>
    <mergeCell ref="U13:V13"/>
    <mergeCell ref="T14:T23"/>
    <mergeCell ref="U14:U17"/>
    <mergeCell ref="U18:V18"/>
    <mergeCell ref="U19:U22"/>
    <mergeCell ref="U23:V23"/>
    <mergeCell ref="X2:Z2"/>
    <mergeCell ref="U4:U7"/>
    <mergeCell ref="O2:Q2"/>
    <mergeCell ref="B4:B6"/>
    <mergeCell ref="B7:B9"/>
    <mergeCell ref="L2:N2"/>
    <mergeCell ref="F2:H2"/>
    <mergeCell ref="I2:K2"/>
    <mergeCell ref="A4:A9"/>
    <mergeCell ref="A10:E10"/>
    <mergeCell ref="A11:A16"/>
    <mergeCell ref="B11:B13"/>
    <mergeCell ref="B14:B16"/>
    <mergeCell ref="A17:E17"/>
    <mergeCell ref="A18:E18"/>
    <mergeCell ref="A2:A3"/>
    <mergeCell ref="B2:B3"/>
    <mergeCell ref="C2:E2"/>
  </mergeCells>
  <pageMargins left="0.7" right="0.7" top="0.75" bottom="0.75" header="0.3" footer="0.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tabSelected="1" topLeftCell="A10" zoomScale="80" zoomScaleNormal="80" workbookViewId="0">
      <selection activeCell="C4" sqref="C4"/>
    </sheetView>
  </sheetViews>
  <sheetFormatPr defaultRowHeight="15" x14ac:dyDescent="0.25"/>
  <cols>
    <col min="1" max="1" width="15.28515625" customWidth="1"/>
    <col min="2" max="5" width="14.28515625" customWidth="1"/>
    <col min="8" max="8" width="15.42578125" customWidth="1"/>
    <col min="9" max="9" width="14.42578125" customWidth="1"/>
    <col min="10" max="10" width="14.28515625" customWidth="1"/>
    <col min="11" max="11" width="14.140625" customWidth="1"/>
    <col min="12" max="12" width="13.28515625" customWidth="1"/>
    <col min="15" max="15" width="15.42578125" customWidth="1"/>
    <col min="16" max="19" width="14.28515625" customWidth="1"/>
  </cols>
  <sheetData>
    <row r="2" spans="1:16" x14ac:dyDescent="0.25">
      <c r="A2" s="106" t="s">
        <v>1</v>
      </c>
      <c r="B2" s="106" t="s">
        <v>86</v>
      </c>
      <c r="C2" s="106" t="s">
        <v>68</v>
      </c>
      <c r="D2" s="106"/>
      <c r="E2" s="106"/>
      <c r="H2" s="106" t="s">
        <v>1</v>
      </c>
      <c r="I2" s="106" t="s">
        <v>86</v>
      </c>
      <c r="J2" s="106" t="s">
        <v>68</v>
      </c>
      <c r="K2" s="106"/>
      <c r="L2" s="106"/>
    </row>
    <row r="3" spans="1:16" x14ac:dyDescent="0.25">
      <c r="A3" s="106"/>
      <c r="B3" s="106"/>
      <c r="C3" s="70" t="s">
        <v>65</v>
      </c>
      <c r="D3" s="70" t="s">
        <v>66</v>
      </c>
      <c r="E3" s="70" t="s">
        <v>67</v>
      </c>
      <c r="H3" s="106"/>
      <c r="I3" s="106"/>
      <c r="J3" s="96" t="s">
        <v>65</v>
      </c>
      <c r="K3" s="96" t="s">
        <v>66</v>
      </c>
      <c r="L3" s="96" t="s">
        <v>67</v>
      </c>
    </row>
    <row r="4" spans="1:16" x14ac:dyDescent="0.25">
      <c r="A4" s="137" t="s">
        <v>8</v>
      </c>
      <c r="B4" s="91" t="s">
        <v>87</v>
      </c>
      <c r="C4" s="93">
        <v>5.7796048088541427</v>
      </c>
      <c r="D4" s="93">
        <v>8.6841415270493041</v>
      </c>
      <c r="E4" s="93">
        <v>39.211525863965079</v>
      </c>
      <c r="H4" s="137" t="s">
        <v>15</v>
      </c>
      <c r="I4" s="91" t="s">
        <v>87</v>
      </c>
      <c r="J4" s="93">
        <v>4.9643779262986047</v>
      </c>
      <c r="K4" s="93">
        <v>10.034991057882392</v>
      </c>
      <c r="L4" s="93">
        <v>33.821923932236842</v>
      </c>
    </row>
    <row r="5" spans="1:16" x14ac:dyDescent="0.25">
      <c r="A5" s="138"/>
      <c r="B5" s="91" t="s">
        <v>88</v>
      </c>
      <c r="C5" s="93">
        <v>1.4574548988918592</v>
      </c>
      <c r="D5" s="93">
        <v>1.6704050760554574</v>
      </c>
      <c r="E5" s="93">
        <v>9.217673740451632</v>
      </c>
      <c r="H5" s="138"/>
      <c r="I5" s="91" t="s">
        <v>88</v>
      </c>
      <c r="J5" s="93">
        <v>1.6653014581906784</v>
      </c>
      <c r="K5" s="93">
        <v>3.2249834940953677</v>
      </c>
      <c r="L5" s="93">
        <v>13.791472086737267</v>
      </c>
    </row>
    <row r="6" spans="1:16" x14ac:dyDescent="0.25">
      <c r="A6" s="138"/>
      <c r="B6" s="91" t="s">
        <v>89</v>
      </c>
      <c r="C6" s="93">
        <v>1.555611649778639</v>
      </c>
      <c r="D6" s="93">
        <v>1.7925107173515855</v>
      </c>
      <c r="E6" s="93">
        <v>9.44067408667979</v>
      </c>
      <c r="H6" s="138"/>
      <c r="I6" s="91" t="s">
        <v>89</v>
      </c>
      <c r="J6" s="93">
        <v>4.127067358349624</v>
      </c>
      <c r="K6" s="93">
        <v>9.3327090872340506</v>
      </c>
      <c r="L6" s="93">
        <v>27.192954841516567</v>
      </c>
    </row>
    <row r="7" spans="1:16" x14ac:dyDescent="0.25">
      <c r="A7" s="139"/>
      <c r="B7" s="91" t="s">
        <v>90</v>
      </c>
      <c r="C7" s="93">
        <v>3.5202367635841783</v>
      </c>
      <c r="D7" s="93">
        <v>3.8595398141528858</v>
      </c>
      <c r="E7" s="93">
        <v>19.494939691482433</v>
      </c>
      <c r="H7" s="139"/>
      <c r="I7" s="91" t="s">
        <v>90</v>
      </c>
      <c r="J7" s="93">
        <v>2.1513969172626286</v>
      </c>
      <c r="K7" s="93">
        <v>4.8829641854363661</v>
      </c>
      <c r="L7" s="93">
        <v>15.024728459288974</v>
      </c>
    </row>
    <row r="8" spans="1:16" x14ac:dyDescent="0.25">
      <c r="A8" s="135" t="s">
        <v>91</v>
      </c>
      <c r="B8" s="136"/>
      <c r="C8" s="94">
        <f>AVERAGE(C4:C7)</f>
        <v>3.0782270302772048</v>
      </c>
      <c r="D8" s="94">
        <f t="shared" ref="D8:E8" si="0">AVERAGE(D4:D7)</f>
        <v>4.0016492836523083</v>
      </c>
      <c r="E8" s="94">
        <f t="shared" si="0"/>
        <v>19.341203345644733</v>
      </c>
      <c r="H8" s="135" t="s">
        <v>91</v>
      </c>
      <c r="I8" s="136"/>
      <c r="J8" s="94">
        <f>AVERAGE(J4:J7)</f>
        <v>3.2270359150253838</v>
      </c>
      <c r="K8" s="94">
        <f t="shared" ref="K8:L8" si="1">AVERAGE(K4:K7)</f>
        <v>6.8689119561620444</v>
      </c>
      <c r="L8" s="94">
        <f t="shared" si="1"/>
        <v>22.457769829944915</v>
      </c>
    </row>
    <row r="10" spans="1:16" x14ac:dyDescent="0.25">
      <c r="A10" s="106" t="s">
        <v>1</v>
      </c>
      <c r="B10" s="106" t="s">
        <v>86</v>
      </c>
      <c r="C10" s="106" t="s">
        <v>80</v>
      </c>
      <c r="D10" s="106"/>
      <c r="E10" s="106"/>
      <c r="H10" s="106" t="s">
        <v>1</v>
      </c>
      <c r="I10" s="106" t="s">
        <v>86</v>
      </c>
      <c r="J10" s="106" t="s">
        <v>80</v>
      </c>
      <c r="K10" s="106"/>
      <c r="L10" s="106"/>
    </row>
    <row r="11" spans="1:16" x14ac:dyDescent="0.25">
      <c r="A11" s="106"/>
      <c r="B11" s="106"/>
      <c r="C11" s="70" t="s">
        <v>65</v>
      </c>
      <c r="D11" s="70" t="s">
        <v>66</v>
      </c>
      <c r="E11" s="70" t="s">
        <v>67</v>
      </c>
      <c r="F11" s="3"/>
      <c r="G11" s="3"/>
      <c r="H11" s="106"/>
      <c r="I11" s="106"/>
      <c r="J11" s="96" t="s">
        <v>65</v>
      </c>
      <c r="K11" s="96" t="s">
        <v>66</v>
      </c>
      <c r="L11" s="96" t="s">
        <v>67</v>
      </c>
      <c r="M11" s="3"/>
      <c r="N11" s="3"/>
      <c r="O11" s="3"/>
      <c r="P11" s="3"/>
    </row>
    <row r="12" spans="1:16" x14ac:dyDescent="0.25">
      <c r="A12" s="137" t="s">
        <v>8</v>
      </c>
      <c r="B12" s="91" t="s">
        <v>87</v>
      </c>
      <c r="C12" s="93">
        <v>1.0216329713928456</v>
      </c>
      <c r="D12" s="93">
        <v>1.7463874228945129</v>
      </c>
      <c r="E12" s="93">
        <v>5.5757710223699908</v>
      </c>
      <c r="F12" s="6"/>
      <c r="G12" s="6"/>
      <c r="H12" s="137" t="s">
        <v>15</v>
      </c>
      <c r="I12" s="91" t="s">
        <v>87</v>
      </c>
      <c r="J12" s="93">
        <v>0.62786766317535536</v>
      </c>
      <c r="K12" s="93">
        <v>0.8291529843724843</v>
      </c>
      <c r="L12" s="93">
        <v>3.0493445528224492</v>
      </c>
      <c r="M12" s="6"/>
      <c r="N12" s="6"/>
      <c r="O12" s="6"/>
      <c r="P12" s="3"/>
    </row>
    <row r="13" spans="1:16" x14ac:dyDescent="0.25">
      <c r="A13" s="138"/>
      <c r="B13" s="91" t="s">
        <v>88</v>
      </c>
      <c r="C13" s="93">
        <v>0.16219581592276497</v>
      </c>
      <c r="D13" s="93">
        <v>0.22223163189520156</v>
      </c>
      <c r="E13" s="93">
        <v>1.5170817055038133</v>
      </c>
      <c r="F13" s="6"/>
      <c r="G13" s="6"/>
      <c r="H13" s="138"/>
      <c r="I13" s="91" t="s">
        <v>88</v>
      </c>
      <c r="J13" s="93">
        <v>9.9839915851499164E-2</v>
      </c>
      <c r="K13" s="93">
        <v>0.32000378279174946</v>
      </c>
      <c r="L13" s="93">
        <v>0.50618059867933973</v>
      </c>
      <c r="M13" s="6"/>
      <c r="N13" s="6"/>
    </row>
    <row r="14" spans="1:16" x14ac:dyDescent="0.25">
      <c r="A14" s="138"/>
      <c r="B14" s="91" t="s">
        <v>89</v>
      </c>
      <c r="C14" s="93">
        <v>0.29797966378859514</v>
      </c>
      <c r="D14" s="93">
        <v>0.36138030625894491</v>
      </c>
      <c r="E14" s="93">
        <v>1.241394007167087</v>
      </c>
      <c r="F14" s="6"/>
      <c r="G14" s="6"/>
      <c r="H14" s="138"/>
      <c r="I14" s="91" t="s">
        <v>89</v>
      </c>
      <c r="J14" s="93">
        <v>0.44216513717987599</v>
      </c>
      <c r="K14" s="93">
        <v>0.10093419950916921</v>
      </c>
      <c r="L14" s="93">
        <v>0.96273956053681764</v>
      </c>
      <c r="M14" s="6"/>
      <c r="N14" s="6"/>
    </row>
    <row r="15" spans="1:16" x14ac:dyDescent="0.25">
      <c r="A15" s="139"/>
      <c r="B15" s="91" t="s">
        <v>90</v>
      </c>
      <c r="C15" s="93">
        <v>0.27686304863432959</v>
      </c>
      <c r="D15" s="93">
        <v>0.43528256234414509</v>
      </c>
      <c r="E15" s="93">
        <v>1.2237041827792827</v>
      </c>
      <c r="F15" s="6"/>
      <c r="G15" s="6"/>
      <c r="H15" s="139"/>
      <c r="I15" s="91" t="s">
        <v>90</v>
      </c>
      <c r="J15" s="93">
        <v>0.17030876402492728</v>
      </c>
      <c r="K15" s="93">
        <v>0.40426198630092364</v>
      </c>
      <c r="L15" s="93">
        <v>3.5165904529786221</v>
      </c>
      <c r="M15" s="6"/>
      <c r="N15" s="6"/>
    </row>
    <row r="16" spans="1:16" x14ac:dyDescent="0.25">
      <c r="A16" s="135" t="s">
        <v>91</v>
      </c>
      <c r="B16" s="136"/>
      <c r="C16" s="94">
        <f>STDEV(C4:C7)</f>
        <v>2.0361789709922813</v>
      </c>
      <c r="D16" s="94">
        <f>STDEV(D4:D7)</f>
        <v>3.2792743847465973</v>
      </c>
      <c r="E16" s="94">
        <f>STDEV(E4:E7)</f>
        <v>14.087342819246668</v>
      </c>
      <c r="F16" s="92"/>
      <c r="G16" s="92"/>
      <c r="H16" s="135" t="s">
        <v>91</v>
      </c>
      <c r="I16" s="136"/>
      <c r="J16" s="94">
        <f>STDEV(J4:J7)</f>
        <v>1.5731526340738047</v>
      </c>
      <c r="K16" s="94">
        <f>STDEV(K4:K7)</f>
        <v>3.3324943793970534</v>
      </c>
      <c r="L16" s="94">
        <f>STDEV(L4:L7)</f>
        <v>9.6939980769246965</v>
      </c>
      <c r="M16" s="92"/>
      <c r="N16" s="92"/>
    </row>
    <row r="17" spans="1:19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9" x14ac:dyDescent="0.25">
      <c r="A18" s="71" t="s">
        <v>3</v>
      </c>
      <c r="B18" s="71" t="s">
        <v>93</v>
      </c>
      <c r="C18" s="71" t="s">
        <v>94</v>
      </c>
      <c r="D18" s="95" t="s">
        <v>92</v>
      </c>
      <c r="E18" s="95" t="s">
        <v>95</v>
      </c>
      <c r="F18" s="92"/>
      <c r="G18" s="92"/>
      <c r="H18" s="84" t="s">
        <v>3</v>
      </c>
      <c r="I18" s="84" t="s">
        <v>96</v>
      </c>
      <c r="J18" s="84" t="s">
        <v>97</v>
      </c>
      <c r="K18" s="95" t="s">
        <v>92</v>
      </c>
      <c r="L18" s="95" t="s">
        <v>95</v>
      </c>
      <c r="M18" s="92"/>
      <c r="N18" s="92"/>
      <c r="O18" s="84" t="s">
        <v>3</v>
      </c>
      <c r="P18" s="84" t="s">
        <v>98</v>
      </c>
      <c r="Q18" s="84" t="s">
        <v>99</v>
      </c>
      <c r="R18" s="95" t="s">
        <v>92</v>
      </c>
      <c r="S18" s="95" t="s">
        <v>95</v>
      </c>
    </row>
    <row r="19" spans="1:19" x14ac:dyDescent="0.25">
      <c r="A19" s="71" t="s">
        <v>10</v>
      </c>
      <c r="B19" s="93">
        <v>5.7796048088541427</v>
      </c>
      <c r="C19" s="93">
        <v>4.9643779262986047</v>
      </c>
      <c r="D19" s="93">
        <v>1.0216329713928456</v>
      </c>
      <c r="E19" s="93">
        <v>0.62786766317535536</v>
      </c>
      <c r="F19" s="92"/>
      <c r="G19" s="92"/>
      <c r="H19" s="84" t="s">
        <v>10</v>
      </c>
      <c r="I19" s="93">
        <v>8.6841415270493041</v>
      </c>
      <c r="J19" s="93">
        <v>10.034991057882392</v>
      </c>
      <c r="K19" s="93">
        <v>1.7463874228945129</v>
      </c>
      <c r="L19" s="93">
        <v>0.8291529843724843</v>
      </c>
      <c r="M19" s="92"/>
      <c r="N19" s="92"/>
      <c r="O19" s="84" t="s">
        <v>10</v>
      </c>
      <c r="P19" s="93">
        <v>39.211525863965079</v>
      </c>
      <c r="Q19" s="93">
        <v>33.821923932236842</v>
      </c>
      <c r="R19" s="93">
        <v>5.5757710223699908</v>
      </c>
      <c r="S19" s="93">
        <v>3.0493445528224492</v>
      </c>
    </row>
    <row r="20" spans="1:19" x14ac:dyDescent="0.25">
      <c r="A20" s="71" t="s">
        <v>11</v>
      </c>
      <c r="B20" s="93">
        <v>1.4574548988918592</v>
      </c>
      <c r="C20" s="93">
        <v>1.6653014581906784</v>
      </c>
      <c r="D20" s="93">
        <v>0.16219581592276497</v>
      </c>
      <c r="E20" s="93">
        <v>9.9839915851499164E-2</v>
      </c>
      <c r="F20" s="92"/>
      <c r="G20" s="92"/>
      <c r="H20" s="84" t="s">
        <v>11</v>
      </c>
      <c r="I20" s="93">
        <v>1.6704050760554574</v>
      </c>
      <c r="J20" s="93">
        <v>3.2249834940953677</v>
      </c>
      <c r="K20" s="93">
        <v>0.22223163189520156</v>
      </c>
      <c r="L20" s="93">
        <v>0.32000378279174946</v>
      </c>
      <c r="M20" s="92"/>
      <c r="N20" s="92"/>
      <c r="O20" s="84" t="s">
        <v>11</v>
      </c>
      <c r="P20" s="93">
        <v>9.217673740451632</v>
      </c>
      <c r="Q20" s="93">
        <v>13.791472086737267</v>
      </c>
      <c r="R20" s="93">
        <v>1.5170817055038133</v>
      </c>
      <c r="S20" s="93">
        <v>0.50618059867933973</v>
      </c>
    </row>
    <row r="21" spans="1:19" x14ac:dyDescent="0.25">
      <c r="A21" s="71" t="s">
        <v>12</v>
      </c>
      <c r="B21" s="93">
        <v>1.555611649778639</v>
      </c>
      <c r="C21" s="93">
        <v>4.127067358349624</v>
      </c>
      <c r="D21" s="93">
        <v>0.29797966378859514</v>
      </c>
      <c r="E21" s="93">
        <v>0.44216513717987599</v>
      </c>
      <c r="F21" s="92"/>
      <c r="G21" s="92"/>
      <c r="H21" s="84" t="s">
        <v>12</v>
      </c>
      <c r="I21" s="93">
        <v>1.7925107173515855</v>
      </c>
      <c r="J21" s="93">
        <v>9.3327090872340506</v>
      </c>
      <c r="K21" s="93">
        <v>0.36138030625894491</v>
      </c>
      <c r="L21" s="93">
        <v>0.10093419950916921</v>
      </c>
      <c r="M21" s="92"/>
      <c r="N21" s="92"/>
      <c r="O21" s="84" t="s">
        <v>12</v>
      </c>
      <c r="P21" s="93">
        <v>9.44067408667979</v>
      </c>
      <c r="Q21" s="93">
        <v>27.192954841516567</v>
      </c>
      <c r="R21" s="93">
        <v>1.241394007167087</v>
      </c>
      <c r="S21" s="93">
        <v>0.96273956053681764</v>
      </c>
    </row>
    <row r="22" spans="1:19" x14ac:dyDescent="0.25">
      <c r="A22" s="71" t="s">
        <v>13</v>
      </c>
      <c r="B22" s="93">
        <v>3.5202367635841783</v>
      </c>
      <c r="C22" s="93">
        <v>2.1513969172626286</v>
      </c>
      <c r="D22" s="93">
        <v>0.27686304863432959</v>
      </c>
      <c r="E22" s="93">
        <v>0.17030876402492728</v>
      </c>
      <c r="F22" s="92"/>
      <c r="G22" s="92"/>
      <c r="H22" s="84" t="s">
        <v>13</v>
      </c>
      <c r="I22" s="93">
        <v>3.8595398141528858</v>
      </c>
      <c r="J22" s="93">
        <v>4.8829641854363661</v>
      </c>
      <c r="K22" s="93">
        <v>0.43528256234414509</v>
      </c>
      <c r="L22" s="93">
        <v>0.40426198630092364</v>
      </c>
      <c r="M22" s="92"/>
      <c r="N22" s="92"/>
      <c r="O22" s="84" t="s">
        <v>13</v>
      </c>
      <c r="P22" s="93">
        <v>19.494939691482433</v>
      </c>
      <c r="Q22" s="93">
        <v>15.024728459288974</v>
      </c>
      <c r="R22" s="93">
        <v>1.2237041827792827</v>
      </c>
      <c r="S22" s="93">
        <v>3.5165904529786221</v>
      </c>
    </row>
    <row r="23" spans="1:19" x14ac:dyDescent="0.25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</row>
    <row r="24" spans="1:19" x14ac:dyDescent="0.25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9" x14ac:dyDescent="0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9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</sheetData>
  <mergeCells count="20">
    <mergeCell ref="H2:H3"/>
    <mergeCell ref="I2:I3"/>
    <mergeCell ref="J2:L2"/>
    <mergeCell ref="H10:H11"/>
    <mergeCell ref="I10:I11"/>
    <mergeCell ref="J10:L10"/>
    <mergeCell ref="H8:I8"/>
    <mergeCell ref="A16:B16"/>
    <mergeCell ref="H16:I16"/>
    <mergeCell ref="A12:A15"/>
    <mergeCell ref="H12:H15"/>
    <mergeCell ref="A4:A7"/>
    <mergeCell ref="H4:H7"/>
    <mergeCell ref="C2:E2"/>
    <mergeCell ref="A10:A11"/>
    <mergeCell ref="B10:B11"/>
    <mergeCell ref="A8:B8"/>
    <mergeCell ref="C10:E10"/>
    <mergeCell ref="A2:A3"/>
    <mergeCell ref="B2:B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zoomScale="80" zoomScaleNormal="80" workbookViewId="0">
      <selection activeCell="T27" sqref="T27"/>
    </sheetView>
  </sheetViews>
  <sheetFormatPr defaultRowHeight="15" x14ac:dyDescent="0.25"/>
  <cols>
    <col min="1" max="1" width="13.140625" customWidth="1"/>
    <col min="2" max="2" width="11.85546875" customWidth="1"/>
    <col min="3" max="3" width="9.140625" customWidth="1"/>
    <col min="8" max="8" width="13.42578125" customWidth="1"/>
    <col min="9" max="9" width="11.140625" customWidth="1"/>
    <col min="10" max="10" width="13.7109375" customWidth="1"/>
    <col min="15" max="15" width="11.42578125" customWidth="1"/>
  </cols>
  <sheetData>
    <row r="2" spans="1:25" x14ac:dyDescent="0.25">
      <c r="A2" s="106" t="s">
        <v>1</v>
      </c>
      <c r="B2" s="106" t="s">
        <v>2</v>
      </c>
      <c r="C2" s="106" t="s">
        <v>68</v>
      </c>
      <c r="D2" s="106"/>
      <c r="E2" s="106"/>
      <c r="H2" s="118" t="s">
        <v>1</v>
      </c>
      <c r="I2" s="118" t="s">
        <v>2</v>
      </c>
      <c r="J2" s="112" t="s">
        <v>80</v>
      </c>
      <c r="K2" s="131"/>
      <c r="L2" s="111"/>
    </row>
    <row r="3" spans="1:25" x14ac:dyDescent="0.25">
      <c r="A3" s="106"/>
      <c r="B3" s="106"/>
      <c r="C3" s="81" t="s">
        <v>65</v>
      </c>
      <c r="D3" s="81" t="s">
        <v>66</v>
      </c>
      <c r="E3" s="81" t="s">
        <v>67</v>
      </c>
      <c r="H3" s="116"/>
      <c r="I3" s="116"/>
      <c r="J3" s="81" t="s">
        <v>65</v>
      </c>
      <c r="K3" s="81" t="s">
        <v>66</v>
      </c>
      <c r="L3" s="81" t="s">
        <v>67</v>
      </c>
      <c r="S3" s="2"/>
      <c r="T3" s="2"/>
      <c r="U3" s="2"/>
      <c r="V3" s="2"/>
      <c r="W3" s="2"/>
      <c r="X3" s="2"/>
      <c r="Y3" s="2"/>
    </row>
    <row r="4" spans="1:25" x14ac:dyDescent="0.25">
      <c r="A4" s="110" t="s">
        <v>8</v>
      </c>
      <c r="B4" s="84" t="s">
        <v>9</v>
      </c>
      <c r="C4" s="85">
        <v>2.7777271519885334</v>
      </c>
      <c r="D4" s="85">
        <v>3.472612993676309</v>
      </c>
      <c r="E4" s="85">
        <v>17.853933375941903</v>
      </c>
      <c r="H4" s="127" t="s">
        <v>8</v>
      </c>
      <c r="I4" s="101" t="s">
        <v>9</v>
      </c>
      <c r="J4" s="102">
        <v>1.6859801556134184</v>
      </c>
      <c r="K4" s="102">
        <v>2.5623726172933652</v>
      </c>
      <c r="L4" s="102">
        <v>11.673355685671</v>
      </c>
      <c r="S4" s="2"/>
      <c r="T4" s="2"/>
      <c r="U4" s="2"/>
      <c r="V4" s="2"/>
      <c r="W4" s="83"/>
      <c r="X4" s="83"/>
      <c r="Y4" s="83"/>
    </row>
    <row r="5" spans="1:25" x14ac:dyDescent="0.25">
      <c r="A5" s="110"/>
      <c r="B5" s="84" t="s">
        <v>14</v>
      </c>
      <c r="C5" s="85">
        <v>3.3787269085658762</v>
      </c>
      <c r="D5" s="85">
        <v>4.5306855736283076</v>
      </c>
      <c r="E5" s="85">
        <v>20.828473315347566</v>
      </c>
      <c r="H5" s="129"/>
      <c r="I5" s="101" t="s">
        <v>14</v>
      </c>
      <c r="J5" s="102">
        <v>2.4046038512702634</v>
      </c>
      <c r="K5" s="102">
        <v>4.011274906393214</v>
      </c>
      <c r="L5" s="102">
        <v>16.581357566359848</v>
      </c>
      <c r="S5" s="8"/>
      <c r="T5" s="7"/>
      <c r="U5" s="82"/>
      <c r="V5" s="82"/>
      <c r="W5" s="6"/>
      <c r="X5" s="6"/>
      <c r="Y5" s="6"/>
    </row>
    <row r="6" spans="1:25" x14ac:dyDescent="0.25">
      <c r="A6" s="110" t="s">
        <v>15</v>
      </c>
      <c r="B6" s="84" t="s">
        <v>9</v>
      </c>
      <c r="C6" s="85">
        <v>3.2124857195889387</v>
      </c>
      <c r="D6" s="85">
        <v>6.5003176740316011</v>
      </c>
      <c r="E6" s="85">
        <v>24.05341271921538</v>
      </c>
      <c r="H6" s="127" t="s">
        <v>15</v>
      </c>
      <c r="I6" s="101" t="s">
        <v>9</v>
      </c>
      <c r="J6" s="102">
        <v>1.5587266551783707</v>
      </c>
      <c r="K6" s="102">
        <v>3.2701544674382288</v>
      </c>
      <c r="L6" s="102">
        <v>10.362343609826075</v>
      </c>
      <c r="S6" s="8"/>
      <c r="T6" s="7"/>
      <c r="U6" s="82"/>
      <c r="V6" s="82"/>
      <c r="W6" s="6"/>
      <c r="X6" s="6"/>
      <c r="Y6" s="6"/>
    </row>
    <row r="7" spans="1:25" x14ac:dyDescent="0.25">
      <c r="A7" s="110"/>
      <c r="B7" s="84" t="s">
        <v>14</v>
      </c>
      <c r="C7" s="85">
        <v>3.2415861104618293</v>
      </c>
      <c r="D7" s="85">
        <v>7.2375062382924877</v>
      </c>
      <c r="E7" s="85">
        <v>20.862126940674447</v>
      </c>
      <c r="H7" s="129"/>
      <c r="I7" s="101" t="s">
        <v>14</v>
      </c>
      <c r="J7" s="102">
        <v>1.6114093667618139</v>
      </c>
      <c r="K7" s="102">
        <v>3.4174998641663685</v>
      </c>
      <c r="L7" s="102">
        <v>9.2955388263120593</v>
      </c>
      <c r="S7" s="8"/>
      <c r="T7" s="7"/>
      <c r="U7" s="82"/>
      <c r="V7" s="82"/>
      <c r="W7" s="6"/>
      <c r="X7" s="6"/>
      <c r="Y7" s="6"/>
    </row>
    <row r="8" spans="1:25" x14ac:dyDescent="0.25">
      <c r="A8" s="106" t="s">
        <v>72</v>
      </c>
      <c r="B8" s="106"/>
      <c r="C8" s="79">
        <v>3.1526314726512945</v>
      </c>
      <c r="D8" s="79">
        <v>5.4352806199071768</v>
      </c>
      <c r="E8" s="79">
        <v>20.899486587794822</v>
      </c>
      <c r="H8" s="140" t="s">
        <v>100</v>
      </c>
      <c r="I8" s="122"/>
      <c r="J8" s="103">
        <v>0.26023569717820999</v>
      </c>
      <c r="K8" s="103">
        <v>1.7371123083083702</v>
      </c>
      <c r="L8" s="103">
        <v>2.5317374163988622</v>
      </c>
      <c r="S8" s="8"/>
      <c r="T8" s="7"/>
      <c r="U8" s="82"/>
      <c r="V8" s="82"/>
      <c r="W8" s="6"/>
      <c r="X8" s="6"/>
      <c r="Y8" s="6"/>
    </row>
    <row r="9" spans="1:25" x14ac:dyDescent="0.25">
      <c r="A9" s="8"/>
      <c r="B9" s="77"/>
      <c r="C9" s="77"/>
      <c r="D9" s="77"/>
      <c r="E9" s="100"/>
      <c r="F9" s="100"/>
      <c r="G9" s="100"/>
      <c r="K9" s="7"/>
      <c r="S9" s="8"/>
      <c r="T9" s="77"/>
      <c r="U9" s="77"/>
      <c r="V9" s="77"/>
      <c r="W9" s="100"/>
      <c r="X9" s="100"/>
      <c r="Y9" s="100"/>
    </row>
    <row r="10" spans="1:25" x14ac:dyDescent="0.25">
      <c r="A10" s="8"/>
      <c r="B10" s="82"/>
      <c r="F10" s="6"/>
      <c r="G10" s="6"/>
      <c r="K10" s="7"/>
      <c r="S10" s="8"/>
      <c r="T10" s="77"/>
      <c r="U10" s="77"/>
      <c r="V10" s="77"/>
      <c r="W10" s="100"/>
      <c r="X10" s="100"/>
      <c r="Y10" s="100"/>
    </row>
    <row r="11" spans="1:25" x14ac:dyDescent="0.25">
      <c r="A11" t="s">
        <v>101</v>
      </c>
      <c r="F11" s="6"/>
      <c r="G11" s="6"/>
      <c r="J11" t="s">
        <v>107</v>
      </c>
      <c r="S11" s="8"/>
      <c r="T11" s="7"/>
      <c r="U11" s="82"/>
      <c r="V11" s="82"/>
      <c r="W11" s="6"/>
      <c r="X11" s="6"/>
      <c r="Y11" s="6"/>
    </row>
    <row r="12" spans="1:25" x14ac:dyDescent="0.25">
      <c r="A12" s="84" t="s">
        <v>102</v>
      </c>
      <c r="B12" s="84" t="s">
        <v>103</v>
      </c>
      <c r="C12" s="84" t="s">
        <v>104</v>
      </c>
      <c r="D12" s="84" t="s">
        <v>105</v>
      </c>
      <c r="E12" s="84" t="s">
        <v>106</v>
      </c>
      <c r="F12" s="6"/>
      <c r="G12" s="6"/>
      <c r="J12" s="84" t="s">
        <v>102</v>
      </c>
      <c r="K12" s="84" t="s">
        <v>103</v>
      </c>
      <c r="L12" s="84" t="s">
        <v>104</v>
      </c>
      <c r="M12" s="84" t="s">
        <v>105</v>
      </c>
      <c r="N12" s="84" t="s">
        <v>106</v>
      </c>
      <c r="S12" s="8"/>
      <c r="T12" s="7"/>
      <c r="U12" s="82"/>
      <c r="V12" s="82"/>
      <c r="W12" s="6"/>
      <c r="X12" s="6"/>
      <c r="Y12" s="6"/>
    </row>
    <row r="13" spans="1:25" x14ac:dyDescent="0.25">
      <c r="A13" s="84" t="s">
        <v>65</v>
      </c>
      <c r="B13" s="85">
        <v>2.7777271519885334</v>
      </c>
      <c r="C13" s="85">
        <v>3.3787269085658762</v>
      </c>
      <c r="D13" s="102">
        <v>1.6859801556134184</v>
      </c>
      <c r="E13" s="102">
        <v>2.4046038512702634</v>
      </c>
      <c r="F13" s="6"/>
      <c r="G13" s="6"/>
      <c r="J13" s="84" t="s">
        <v>65</v>
      </c>
      <c r="K13" s="85">
        <v>3.2124857195889387</v>
      </c>
      <c r="L13" s="85">
        <v>3.2415861104618293</v>
      </c>
      <c r="M13" s="102">
        <v>1.5587266551783707</v>
      </c>
      <c r="N13" s="102">
        <v>1.6114093667618139</v>
      </c>
      <c r="S13" s="8"/>
      <c r="T13" s="7"/>
      <c r="U13" s="82"/>
      <c r="V13" s="82"/>
      <c r="W13" s="6"/>
      <c r="X13" s="6"/>
      <c r="Y13" s="6"/>
    </row>
    <row r="14" spans="1:25" x14ac:dyDescent="0.25">
      <c r="A14" s="84" t="s">
        <v>66</v>
      </c>
      <c r="B14" s="85">
        <v>3.472612993676309</v>
      </c>
      <c r="C14" s="85">
        <v>4.5306855736283076</v>
      </c>
      <c r="D14" s="102">
        <v>2.5623726172933652</v>
      </c>
      <c r="E14" s="102">
        <v>4.011274906393214</v>
      </c>
      <c r="F14" s="100"/>
      <c r="G14" s="100"/>
      <c r="J14" s="84" t="s">
        <v>66</v>
      </c>
      <c r="K14" s="85">
        <v>6.5003176740316011</v>
      </c>
      <c r="L14" s="85">
        <v>7.2375062382924877</v>
      </c>
      <c r="M14" s="102">
        <v>3.2701544674382288</v>
      </c>
      <c r="N14" s="102">
        <v>3.4174998641663685</v>
      </c>
      <c r="S14" s="8"/>
      <c r="T14" s="7"/>
      <c r="U14" s="82"/>
      <c r="V14" s="82"/>
      <c r="W14" s="6"/>
      <c r="X14" s="6"/>
      <c r="Y14" s="6"/>
    </row>
    <row r="15" spans="1:25" x14ac:dyDescent="0.25">
      <c r="A15" s="84" t="s">
        <v>67</v>
      </c>
      <c r="B15" s="85">
        <v>17.853933375941903</v>
      </c>
      <c r="C15" s="85">
        <v>20.828473315347566</v>
      </c>
      <c r="D15" s="102">
        <v>11.673355685671</v>
      </c>
      <c r="E15" s="102">
        <v>16.581357566359848</v>
      </c>
      <c r="F15" s="100"/>
      <c r="G15" s="100"/>
      <c r="J15" s="84" t="s">
        <v>67</v>
      </c>
      <c r="K15" s="85">
        <v>24.05341271921538</v>
      </c>
      <c r="L15" s="85">
        <v>20.862126940674447</v>
      </c>
      <c r="M15" s="102">
        <v>10.362343609826075</v>
      </c>
      <c r="N15" s="102">
        <v>9.2955388263120593</v>
      </c>
      <c r="S15" s="8"/>
      <c r="T15" s="77"/>
      <c r="U15" s="77"/>
      <c r="V15" s="77"/>
      <c r="W15" s="100"/>
      <c r="X15" s="100"/>
      <c r="Y15" s="100"/>
    </row>
    <row r="16" spans="1:25" x14ac:dyDescent="0.25">
      <c r="A16" s="7"/>
      <c r="B16" s="7"/>
      <c r="C16" s="82"/>
      <c r="D16" s="82"/>
      <c r="E16" s="6"/>
      <c r="F16" s="6"/>
      <c r="G16" s="6"/>
      <c r="S16" s="8"/>
      <c r="T16" s="77"/>
      <c r="U16" s="77"/>
      <c r="V16" s="77"/>
      <c r="W16" s="100"/>
      <c r="X16" s="100"/>
      <c r="Y16" s="100"/>
    </row>
    <row r="17" spans="1:25" x14ac:dyDescent="0.25">
      <c r="A17" s="7"/>
      <c r="B17" s="7"/>
      <c r="C17" s="82"/>
      <c r="D17" s="82"/>
      <c r="E17" s="6"/>
      <c r="F17" s="6"/>
      <c r="G17" s="6"/>
      <c r="S17" s="7"/>
      <c r="T17" s="7"/>
      <c r="U17" s="82"/>
      <c r="V17" s="82"/>
      <c r="W17" s="6"/>
      <c r="X17" s="6"/>
      <c r="Y17" s="6"/>
    </row>
    <row r="18" spans="1:25" x14ac:dyDescent="0.25">
      <c r="A18" s="7"/>
      <c r="B18" s="7"/>
      <c r="C18" s="82"/>
      <c r="D18" s="82"/>
      <c r="E18" s="6"/>
      <c r="F18" s="6"/>
      <c r="G18" s="6"/>
      <c r="S18" s="7"/>
      <c r="T18" s="7"/>
      <c r="U18" s="82"/>
      <c r="V18" s="82"/>
      <c r="W18" s="6"/>
      <c r="X18" s="6"/>
      <c r="Y18" s="6"/>
    </row>
    <row r="19" spans="1:25" x14ac:dyDescent="0.25">
      <c r="A19" s="7"/>
      <c r="B19" s="7"/>
      <c r="C19" s="82"/>
      <c r="D19" s="82"/>
      <c r="E19" s="6"/>
      <c r="F19" s="6"/>
      <c r="G19" s="6"/>
      <c r="S19" s="7"/>
      <c r="T19" s="7"/>
      <c r="U19" s="82"/>
      <c r="V19" s="82"/>
      <c r="W19" s="6"/>
      <c r="X19" s="6"/>
      <c r="Y19" s="6"/>
    </row>
    <row r="20" spans="1:25" x14ac:dyDescent="0.25">
      <c r="A20" s="7"/>
      <c r="B20" s="77"/>
      <c r="C20" s="77"/>
      <c r="D20" s="77"/>
      <c r="E20" s="100"/>
      <c r="F20" s="100"/>
      <c r="G20" s="100"/>
      <c r="S20" s="7"/>
      <c r="T20" s="7"/>
      <c r="U20" s="82"/>
      <c r="V20" s="82"/>
      <c r="W20" s="6"/>
      <c r="X20" s="6"/>
      <c r="Y20" s="6"/>
    </row>
    <row r="21" spans="1:25" x14ac:dyDescent="0.25">
      <c r="A21" s="7"/>
      <c r="B21" s="77"/>
      <c r="C21" s="77"/>
      <c r="D21" s="77"/>
      <c r="E21" s="100"/>
      <c r="F21" s="100"/>
      <c r="G21" s="100"/>
      <c r="S21" s="7"/>
      <c r="T21" s="77"/>
      <c r="U21" s="77"/>
      <c r="V21" s="77"/>
      <c r="W21" s="100"/>
      <c r="X21" s="100"/>
      <c r="Y21" s="100"/>
    </row>
    <row r="22" spans="1:25" x14ac:dyDescent="0.25">
      <c r="A22" s="7"/>
      <c r="B22" s="7"/>
      <c r="C22" s="82"/>
      <c r="D22" s="82"/>
      <c r="E22" s="6"/>
      <c r="F22" s="6"/>
      <c r="G22" s="6"/>
      <c r="S22" s="7"/>
      <c r="T22" s="77"/>
      <c r="U22" s="77"/>
      <c r="V22" s="77"/>
      <c r="W22" s="100"/>
      <c r="X22" s="100"/>
      <c r="Y22" s="100"/>
    </row>
    <row r="23" spans="1:25" x14ac:dyDescent="0.25">
      <c r="A23" s="7"/>
      <c r="B23" s="7"/>
      <c r="C23" s="82"/>
      <c r="D23" s="82"/>
      <c r="E23" s="6"/>
      <c r="F23" s="6"/>
      <c r="G23" s="6"/>
      <c r="S23" s="7"/>
      <c r="T23" s="7"/>
      <c r="U23" s="82"/>
      <c r="V23" s="82"/>
      <c r="W23" s="6"/>
      <c r="X23" s="6"/>
      <c r="Y23" s="6"/>
    </row>
    <row r="24" spans="1:25" x14ac:dyDescent="0.25">
      <c r="A24" s="7"/>
      <c r="B24" s="7"/>
      <c r="C24" s="82"/>
      <c r="D24" s="82"/>
      <c r="E24" s="6"/>
      <c r="F24" s="6"/>
      <c r="G24" s="6"/>
      <c r="S24" s="7"/>
      <c r="T24" s="7"/>
      <c r="U24" s="82"/>
      <c r="V24" s="82"/>
      <c r="W24" s="6"/>
      <c r="X24" s="6"/>
      <c r="Y24" s="6"/>
    </row>
    <row r="25" spans="1:25" x14ac:dyDescent="0.25">
      <c r="A25" s="7"/>
      <c r="B25" s="7"/>
      <c r="C25" s="82"/>
      <c r="D25" s="82"/>
      <c r="E25" s="6"/>
      <c r="F25" s="6"/>
      <c r="G25" s="6"/>
      <c r="S25" s="7"/>
      <c r="T25" s="7"/>
      <c r="U25" s="82"/>
      <c r="V25" s="82"/>
      <c r="W25" s="6"/>
      <c r="X25" s="6"/>
      <c r="Y25" s="6"/>
    </row>
    <row r="26" spans="1:25" x14ac:dyDescent="0.25">
      <c r="A26" s="7"/>
      <c r="B26" s="77"/>
      <c r="C26" s="77"/>
      <c r="D26" s="77"/>
      <c r="E26" s="100"/>
      <c r="F26" s="100"/>
      <c r="G26" s="100"/>
      <c r="S26" s="7"/>
      <c r="T26" s="7"/>
      <c r="U26" s="82"/>
      <c r="V26" s="82"/>
      <c r="W26" s="6"/>
      <c r="X26" s="6"/>
      <c r="Y26" s="6"/>
    </row>
    <row r="27" spans="1:25" x14ac:dyDescent="0.25">
      <c r="A27" s="7"/>
      <c r="B27" s="77"/>
      <c r="C27" s="77"/>
      <c r="D27" s="77"/>
      <c r="E27" s="100"/>
      <c r="F27" s="100"/>
      <c r="G27" s="100"/>
      <c r="S27" s="7"/>
      <c r="T27" s="77"/>
      <c r="U27" s="77"/>
      <c r="V27" s="77"/>
      <c r="W27" s="100"/>
      <c r="X27" s="100"/>
      <c r="Y27" s="100"/>
    </row>
    <row r="28" spans="1:25" x14ac:dyDescent="0.25">
      <c r="A28" s="77"/>
      <c r="B28" s="77"/>
      <c r="C28" s="77"/>
      <c r="D28" s="77"/>
      <c r="E28" s="100"/>
      <c r="F28" s="100"/>
      <c r="G28" s="100"/>
      <c r="S28" s="7"/>
      <c r="T28" s="77"/>
      <c r="U28" s="77"/>
      <c r="V28" s="77"/>
      <c r="W28" s="100"/>
      <c r="X28" s="100"/>
      <c r="Y28" s="100"/>
    </row>
    <row r="29" spans="1:25" x14ac:dyDescent="0.25">
      <c r="A29" s="77"/>
      <c r="B29" s="77"/>
      <c r="C29" s="77"/>
      <c r="D29" s="77"/>
      <c r="E29" s="100"/>
      <c r="F29" s="100"/>
      <c r="G29" s="100"/>
      <c r="S29" s="77"/>
      <c r="T29" s="77"/>
      <c r="U29" s="77"/>
      <c r="V29" s="77"/>
      <c r="W29" s="100"/>
      <c r="X29" s="100"/>
      <c r="Y29" s="100"/>
    </row>
    <row r="30" spans="1:25" x14ac:dyDescent="0.25">
      <c r="S30" s="77"/>
      <c r="T30" s="77"/>
      <c r="U30" s="77"/>
      <c r="V30" s="77"/>
      <c r="W30" s="100"/>
      <c r="X30" s="100"/>
      <c r="Y30" s="100"/>
    </row>
  </sheetData>
  <mergeCells count="12">
    <mergeCell ref="A4:A5"/>
    <mergeCell ref="J2:L2"/>
    <mergeCell ref="H4:H5"/>
    <mergeCell ref="A6:A7"/>
    <mergeCell ref="A8:B8"/>
    <mergeCell ref="A2:A3"/>
    <mergeCell ref="B2:B3"/>
    <mergeCell ref="H6:H7"/>
    <mergeCell ref="H8:I8"/>
    <mergeCell ref="H2:H3"/>
    <mergeCell ref="I2:I3"/>
    <mergeCell ref="C2:E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G19" sqref="G19"/>
    </sheetView>
  </sheetViews>
  <sheetFormatPr defaultRowHeight="15" x14ac:dyDescent="0.25"/>
  <cols>
    <col min="2" max="2" width="12.85546875" customWidth="1"/>
  </cols>
  <sheetData>
    <row r="1" spans="2:9" x14ac:dyDescent="0.25">
      <c r="B1" t="s">
        <v>101</v>
      </c>
    </row>
    <row r="2" spans="2:9" x14ac:dyDescent="0.25">
      <c r="B2" s="131" t="s">
        <v>86</v>
      </c>
      <c r="C2" s="131" t="s">
        <v>68</v>
      </c>
      <c r="D2" s="131"/>
      <c r="E2" s="131"/>
      <c r="G2" s="110" t="s">
        <v>80</v>
      </c>
      <c r="H2" s="110"/>
      <c r="I2" s="110"/>
    </row>
    <row r="3" spans="2:9" x14ac:dyDescent="0.25">
      <c r="B3" s="143"/>
      <c r="C3" s="99" t="s">
        <v>65</v>
      </c>
      <c r="D3" s="99" t="s">
        <v>66</v>
      </c>
      <c r="E3" s="99" t="s">
        <v>67</v>
      </c>
      <c r="G3" s="97" t="s">
        <v>65</v>
      </c>
      <c r="H3" s="97" t="s">
        <v>66</v>
      </c>
      <c r="I3" s="97" t="s">
        <v>67</v>
      </c>
    </row>
    <row r="4" spans="2:9" x14ac:dyDescent="0.25">
      <c r="B4" s="39" t="s">
        <v>87</v>
      </c>
      <c r="C4" s="141">
        <v>5.7796048088541427</v>
      </c>
      <c r="D4" s="141">
        <v>8.6841415270493041</v>
      </c>
      <c r="E4" s="141">
        <v>39.211525863965079</v>
      </c>
      <c r="G4" s="98">
        <v>1.0216329713928456</v>
      </c>
      <c r="H4" s="98">
        <v>1.7463874228945129</v>
      </c>
      <c r="I4" s="98">
        <v>5.5757710223699908</v>
      </c>
    </row>
    <row r="5" spans="2:9" x14ac:dyDescent="0.25">
      <c r="B5" s="59" t="s">
        <v>88</v>
      </c>
      <c r="C5" s="141">
        <v>1.4574548988918592</v>
      </c>
      <c r="D5" s="141">
        <v>1.6704050760554574</v>
      </c>
      <c r="E5" s="141">
        <v>9.217673740451632</v>
      </c>
      <c r="G5" s="98">
        <v>0.16219581592276497</v>
      </c>
      <c r="H5" s="98">
        <v>0.22223163189520156</v>
      </c>
      <c r="I5" s="98">
        <v>1.5170817055038133</v>
      </c>
    </row>
    <row r="6" spans="2:9" x14ac:dyDescent="0.25">
      <c r="B6" s="59" t="s">
        <v>89</v>
      </c>
      <c r="C6" s="141">
        <v>1.555611649778639</v>
      </c>
      <c r="D6" s="141">
        <v>1.7925107173515855</v>
      </c>
      <c r="E6" s="141">
        <v>9.44067408667979</v>
      </c>
      <c r="G6" s="98">
        <v>0.29797966378859514</v>
      </c>
      <c r="H6" s="98">
        <v>0.36138030625894491</v>
      </c>
      <c r="I6" s="98">
        <v>1.241394007167087</v>
      </c>
    </row>
    <row r="7" spans="2:9" x14ac:dyDescent="0.25">
      <c r="B7" s="145" t="s">
        <v>90</v>
      </c>
      <c r="C7" s="141">
        <v>3.5202367635841783</v>
      </c>
      <c r="D7" s="141">
        <v>3.8595398141528858</v>
      </c>
      <c r="E7" s="141">
        <v>19.494939691482433</v>
      </c>
      <c r="G7" s="98">
        <v>0.27686304863432959</v>
      </c>
      <c r="H7" s="98">
        <v>0.43528256234414509</v>
      </c>
      <c r="I7" s="98">
        <v>1.2237041827792827</v>
      </c>
    </row>
    <row r="8" spans="2:9" x14ac:dyDescent="0.25">
      <c r="B8" s="144" t="s">
        <v>91</v>
      </c>
      <c r="C8" s="141">
        <f>AVERAGE(C4:C7)</f>
        <v>3.0782270302772048</v>
      </c>
      <c r="D8" s="141">
        <f t="shared" ref="D8:E8" si="0">AVERAGE(D4:D7)</f>
        <v>4.0016492836523083</v>
      </c>
      <c r="E8" s="141">
        <f t="shared" si="0"/>
        <v>19.341203345644733</v>
      </c>
      <c r="G8" s="98">
        <v>1.87</v>
      </c>
      <c r="H8" s="98">
        <v>3.03</v>
      </c>
      <c r="I8" s="98">
        <v>12.78</v>
      </c>
    </row>
    <row r="11" spans="2:9" x14ac:dyDescent="0.25">
      <c r="B11" s="57" t="s">
        <v>107</v>
      </c>
    </row>
    <row r="12" spans="2:9" x14ac:dyDescent="0.25">
      <c r="B12" s="131" t="s">
        <v>86</v>
      </c>
      <c r="C12" s="131" t="s">
        <v>68</v>
      </c>
      <c r="D12" s="131"/>
      <c r="E12" s="131"/>
      <c r="G12" s="146" t="s">
        <v>80</v>
      </c>
      <c r="H12" s="132"/>
      <c r="I12" s="147"/>
    </row>
    <row r="13" spans="2:9" x14ac:dyDescent="0.25">
      <c r="B13" s="131"/>
      <c r="C13" s="99" t="s">
        <v>65</v>
      </c>
      <c r="D13" s="99" t="s">
        <v>66</v>
      </c>
      <c r="E13" s="99" t="s">
        <v>67</v>
      </c>
      <c r="G13" s="97" t="s">
        <v>65</v>
      </c>
      <c r="H13" s="97" t="s">
        <v>66</v>
      </c>
      <c r="I13" s="97" t="s">
        <v>67</v>
      </c>
    </row>
    <row r="14" spans="2:9" x14ac:dyDescent="0.25">
      <c r="B14" s="59" t="s">
        <v>87</v>
      </c>
      <c r="C14" s="141">
        <v>4.9643779262986047</v>
      </c>
      <c r="D14" s="141">
        <v>10.034991057882392</v>
      </c>
      <c r="E14" s="141">
        <v>33.821923932236842</v>
      </c>
      <c r="G14" s="98">
        <v>0.62786766317535536</v>
      </c>
      <c r="H14" s="98">
        <v>0.8291529843724843</v>
      </c>
      <c r="I14" s="98">
        <v>3.0493445528224492</v>
      </c>
    </row>
    <row r="15" spans="2:9" x14ac:dyDescent="0.25">
      <c r="B15" s="59" t="s">
        <v>88</v>
      </c>
      <c r="C15" s="141">
        <v>1.6653014581906784</v>
      </c>
      <c r="D15" s="141">
        <v>3.2249834940953677</v>
      </c>
      <c r="E15" s="141">
        <v>13.791472086737267</v>
      </c>
      <c r="G15" s="98">
        <v>9.9839915851499164E-2</v>
      </c>
      <c r="H15" s="98">
        <v>0.32000378279174946</v>
      </c>
      <c r="I15" s="98">
        <v>0.50618059867933973</v>
      </c>
    </row>
    <row r="16" spans="2:9" x14ac:dyDescent="0.25">
      <c r="B16" s="59" t="s">
        <v>89</v>
      </c>
      <c r="C16" s="141">
        <v>4.127067358349624</v>
      </c>
      <c r="D16" s="141">
        <v>9.3327090872340506</v>
      </c>
      <c r="E16" s="141">
        <v>27.192954841516567</v>
      </c>
      <c r="G16" s="98">
        <v>0.44216513717987599</v>
      </c>
      <c r="H16" s="98">
        <v>0.10093419950916921</v>
      </c>
      <c r="I16" s="98">
        <v>0.96273956053681764</v>
      </c>
    </row>
    <row r="17" spans="2:9" x14ac:dyDescent="0.25">
      <c r="B17" s="59" t="s">
        <v>90</v>
      </c>
      <c r="C17" s="141">
        <v>2.1513969172626286</v>
      </c>
      <c r="D17" s="141">
        <v>4.8829641854363661</v>
      </c>
      <c r="E17" s="141">
        <v>15.024728459288974</v>
      </c>
      <c r="G17" s="98">
        <v>0.17030876402492728</v>
      </c>
      <c r="H17" s="98">
        <v>0.40426198630092364</v>
      </c>
      <c r="I17" s="98">
        <v>3.5165904529786221</v>
      </c>
    </row>
    <row r="18" spans="2:9" x14ac:dyDescent="0.25">
      <c r="B18" s="142" t="s">
        <v>91</v>
      </c>
      <c r="C18" s="141">
        <f>AVERAGE(C14:C17)</f>
        <v>3.2270359150253838</v>
      </c>
      <c r="D18" s="141">
        <f t="shared" ref="D18:E18" si="1">AVERAGE(D14:D17)</f>
        <v>6.8689119561620444</v>
      </c>
      <c r="E18" s="141">
        <f t="shared" si="1"/>
        <v>22.457769829944915</v>
      </c>
      <c r="G18" s="98">
        <v>1.43</v>
      </c>
      <c r="H18" s="98">
        <v>2.98</v>
      </c>
      <c r="I18" s="98">
        <v>8.86</v>
      </c>
    </row>
  </sheetData>
  <mergeCells count="6">
    <mergeCell ref="B12:B13"/>
    <mergeCell ref="C12:E12"/>
    <mergeCell ref="G12:I12"/>
    <mergeCell ref="G2:I2"/>
    <mergeCell ref="B2:B3"/>
    <mergeCell ref="C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C16" sqref="C16:C27"/>
    </sheetView>
  </sheetViews>
  <sheetFormatPr defaultRowHeight="15" x14ac:dyDescent="0.25"/>
  <cols>
    <col min="1" max="1" width="4.42578125" customWidth="1"/>
    <col min="2" max="2" width="12" customWidth="1"/>
    <col min="4" max="4" width="16.7109375" customWidth="1"/>
    <col min="6" max="6" width="11.7109375" customWidth="1"/>
    <col min="7" max="7" width="9.85546875" customWidth="1"/>
    <col min="9" max="9" width="12.28515625" customWidth="1"/>
    <col min="10" max="10" width="12.42578125" customWidth="1"/>
    <col min="13" max="13" width="10.28515625" bestFit="1" customWidth="1"/>
    <col min="14" max="14" width="12.5703125" customWidth="1"/>
    <col min="18" max="18" width="12.140625" customWidth="1"/>
  </cols>
  <sheetData>
    <row r="2" spans="1:19" x14ac:dyDescent="0.25">
      <c r="A2" s="107" t="s">
        <v>0</v>
      </c>
      <c r="B2" s="108" t="s">
        <v>1</v>
      </c>
      <c r="C2" s="108" t="s">
        <v>2</v>
      </c>
      <c r="D2" s="108" t="s">
        <v>3</v>
      </c>
      <c r="E2" s="1" t="s">
        <v>16</v>
      </c>
      <c r="F2" s="1" t="s">
        <v>17</v>
      </c>
      <c r="I2" s="45" t="s">
        <v>31</v>
      </c>
      <c r="J2" s="45"/>
      <c r="K2" s="3"/>
      <c r="L2" s="2"/>
      <c r="M2" s="45" t="s">
        <v>32</v>
      </c>
      <c r="N2" s="45"/>
      <c r="Q2" s="45" t="s">
        <v>33</v>
      </c>
      <c r="R2" s="45"/>
    </row>
    <row r="3" spans="1:19" x14ac:dyDescent="0.25">
      <c r="A3" s="107"/>
      <c r="B3" s="108"/>
      <c r="C3" s="108"/>
      <c r="D3" s="108"/>
      <c r="E3" s="1" t="s">
        <v>5</v>
      </c>
      <c r="F3" s="1" t="s">
        <v>18</v>
      </c>
      <c r="I3" s="24" t="s">
        <v>35</v>
      </c>
      <c r="J3" s="24" t="s">
        <v>36</v>
      </c>
      <c r="K3" s="3"/>
      <c r="L3" s="1"/>
      <c r="M3" s="48" t="s">
        <v>35</v>
      </c>
      <c r="N3" s="48" t="s">
        <v>36</v>
      </c>
      <c r="Q3" s="24" t="s">
        <v>35</v>
      </c>
      <c r="R3" s="24" t="s">
        <v>36</v>
      </c>
    </row>
    <row r="4" spans="1:19" x14ac:dyDescent="0.25">
      <c r="A4" s="4">
        <v>1</v>
      </c>
      <c r="B4" s="109" t="s">
        <v>8</v>
      </c>
      <c r="C4" s="107" t="s">
        <v>9</v>
      </c>
      <c r="D4" s="107" t="s">
        <v>10</v>
      </c>
      <c r="E4" s="3">
        <v>1</v>
      </c>
      <c r="F4" s="5">
        <v>0.21</v>
      </c>
      <c r="G4" s="6">
        <v>0.17586206896551723</v>
      </c>
      <c r="H4" s="7"/>
      <c r="I4" s="21">
        <f>F4*G4</f>
        <v>3.6931034482758619E-2</v>
      </c>
      <c r="J4" s="46">
        <f>(I4-0.015)/0.791</f>
        <v>2.7725707310693577E-2</v>
      </c>
      <c r="L4">
        <v>0.15517241379310345</v>
      </c>
      <c r="M4" s="21">
        <f>F4*L4</f>
        <v>3.2586206896551721E-2</v>
      </c>
      <c r="N4" s="47">
        <f>(M4-0.003)/0.787</f>
        <v>3.7593655522937384E-2</v>
      </c>
      <c r="P4">
        <v>9.3103448275862075E-2</v>
      </c>
      <c r="Q4" s="46">
        <f>F4*P4</f>
        <v>1.9551724137931034E-2</v>
      </c>
      <c r="R4" s="46">
        <f>(Q4-0.001)/0.103</f>
        <v>0.18011382658185471</v>
      </c>
      <c r="S4" s="3"/>
    </row>
    <row r="5" spans="1:19" x14ac:dyDescent="0.25">
      <c r="A5" s="4">
        <v>2</v>
      </c>
      <c r="B5" s="109"/>
      <c r="C5" s="107"/>
      <c r="D5" s="107"/>
      <c r="E5" s="3">
        <v>2</v>
      </c>
      <c r="F5" s="5">
        <v>0.17</v>
      </c>
      <c r="G5" s="6">
        <v>0.17586206896551723</v>
      </c>
      <c r="H5" s="7"/>
      <c r="I5" s="21">
        <f t="shared" ref="I5:I51" si="0">F5*G5</f>
        <v>2.9896551724137931E-2</v>
      </c>
      <c r="J5" s="46">
        <f>(I5-0.015)/0.791</f>
        <v>1.8832555909150353E-2</v>
      </c>
      <c r="L5">
        <v>0.15517241379310345</v>
      </c>
      <c r="M5" s="21">
        <f t="shared" ref="M5:M51" si="1">F5*L5</f>
        <v>2.637931034482759E-2</v>
      </c>
      <c r="N5" s="47">
        <f t="shared" ref="N5:N51" si="2">(M5-0.003)/0.787</f>
        <v>2.970687464399948E-2</v>
      </c>
      <c r="P5">
        <v>9.3103448275862075E-2</v>
      </c>
      <c r="Q5" s="46">
        <f t="shared" ref="Q5:Q51" si="3">F5*P5</f>
        <v>1.5827586206896553E-2</v>
      </c>
      <c r="R5" s="46">
        <f t="shared" ref="R5:R51" si="4">(Q5-0.001)/0.103</f>
        <v>0.14395714763977235</v>
      </c>
      <c r="S5" s="3"/>
    </row>
    <row r="6" spans="1:19" x14ac:dyDescent="0.25">
      <c r="A6" s="4">
        <v>3</v>
      </c>
      <c r="B6" s="109"/>
      <c r="C6" s="107"/>
      <c r="D6" s="107"/>
      <c r="E6" s="3">
        <v>3</v>
      </c>
      <c r="F6" s="5">
        <v>0.2</v>
      </c>
      <c r="G6" s="6">
        <v>0.17586206896551723</v>
      </c>
      <c r="H6" s="7"/>
      <c r="I6" s="21">
        <f t="shared" si="0"/>
        <v>3.5172413793103451E-2</v>
      </c>
      <c r="J6" s="46">
        <f t="shared" ref="J6:J51" si="5">(I6-0.015)/0.791</f>
        <v>2.5502419460307776E-2</v>
      </c>
      <c r="L6">
        <v>0.15517241379310345</v>
      </c>
      <c r="M6" s="21">
        <f t="shared" si="1"/>
        <v>3.1034482758620693E-2</v>
      </c>
      <c r="N6" s="47">
        <f t="shared" si="2"/>
        <v>3.5621960303202915E-2</v>
      </c>
      <c r="P6">
        <v>9.3103448275862075E-2</v>
      </c>
      <c r="Q6" s="46">
        <f t="shared" si="3"/>
        <v>1.8620689655172416E-2</v>
      </c>
      <c r="R6" s="46">
        <f t="shared" si="4"/>
        <v>0.17107465684633413</v>
      </c>
      <c r="S6" s="3"/>
    </row>
    <row r="7" spans="1:19" x14ac:dyDescent="0.25">
      <c r="A7" s="4">
        <v>4</v>
      </c>
      <c r="B7" s="109"/>
      <c r="C7" s="107"/>
      <c r="D7" s="107" t="s">
        <v>11</v>
      </c>
      <c r="E7" s="3">
        <v>1</v>
      </c>
      <c r="F7" s="5">
        <v>1.03</v>
      </c>
      <c r="G7" s="3">
        <v>4.6031746031746028E-2</v>
      </c>
      <c r="H7" s="7"/>
      <c r="I7" s="21">
        <f t="shared" si="0"/>
        <v>4.7412698412698413E-2</v>
      </c>
      <c r="J7" s="46">
        <f t="shared" si="5"/>
        <v>4.0976862721489773E-2</v>
      </c>
      <c r="L7">
        <v>3.968253968253968E-2</v>
      </c>
      <c r="M7" s="21">
        <f t="shared" si="1"/>
        <v>4.0873015873015874E-2</v>
      </c>
      <c r="N7" s="47">
        <f t="shared" si="2"/>
        <v>4.8123273027974423E-2</v>
      </c>
      <c r="P7">
        <v>2.8253968253968254E-2</v>
      </c>
      <c r="Q7" s="46">
        <f t="shared" si="3"/>
        <v>2.9101587301587302E-2</v>
      </c>
      <c r="R7" s="46">
        <f t="shared" si="4"/>
        <v>0.27283094467560487</v>
      </c>
      <c r="S7" s="3"/>
    </row>
    <row r="8" spans="1:19" x14ac:dyDescent="0.25">
      <c r="A8" s="4">
        <v>5</v>
      </c>
      <c r="B8" s="109"/>
      <c r="C8" s="107"/>
      <c r="D8" s="107"/>
      <c r="E8" s="3">
        <v>2</v>
      </c>
      <c r="F8" s="5">
        <v>1.07</v>
      </c>
      <c r="G8" s="3">
        <v>4.6031746031746028E-2</v>
      </c>
      <c r="H8" s="7"/>
      <c r="I8" s="21">
        <f t="shared" si="0"/>
        <v>4.9253968253968251E-2</v>
      </c>
      <c r="J8" s="46">
        <f t="shared" si="5"/>
        <v>4.3304637489213968E-2</v>
      </c>
      <c r="L8">
        <v>3.968253968253968E-2</v>
      </c>
      <c r="M8" s="21">
        <f t="shared" si="1"/>
        <v>4.2460317460317462E-2</v>
      </c>
      <c r="N8" s="47">
        <f t="shared" si="2"/>
        <v>5.0140174663681647E-2</v>
      </c>
      <c r="P8">
        <v>2.8253968253968254E-2</v>
      </c>
      <c r="Q8" s="46">
        <f t="shared" si="3"/>
        <v>3.0231746031746033E-2</v>
      </c>
      <c r="R8" s="46">
        <f t="shared" si="4"/>
        <v>0.28380335953151486</v>
      </c>
      <c r="S8" s="3"/>
    </row>
    <row r="9" spans="1:19" x14ac:dyDescent="0.25">
      <c r="A9" s="4">
        <v>6</v>
      </c>
      <c r="B9" s="109"/>
      <c r="C9" s="107"/>
      <c r="D9" s="107"/>
      <c r="E9" s="3">
        <v>3</v>
      </c>
      <c r="F9" s="5">
        <v>1.05</v>
      </c>
      <c r="G9" s="3">
        <v>4.6031746031746028E-2</v>
      </c>
      <c r="H9" s="7"/>
      <c r="I9" s="21">
        <f t="shared" si="0"/>
        <v>4.8333333333333332E-2</v>
      </c>
      <c r="J9" s="46">
        <f t="shared" si="5"/>
        <v>4.2140750105351871E-2</v>
      </c>
      <c r="L9">
        <v>3.968253968253968E-2</v>
      </c>
      <c r="M9" s="21">
        <f t="shared" si="1"/>
        <v>4.1666666666666664E-2</v>
      </c>
      <c r="N9" s="47">
        <f t="shared" si="2"/>
        <v>4.9131723845828028E-2</v>
      </c>
      <c r="P9">
        <v>2.8253968253968254E-2</v>
      </c>
      <c r="Q9" s="46">
        <f t="shared" si="3"/>
        <v>2.9666666666666668E-2</v>
      </c>
      <c r="R9" s="46">
        <f t="shared" si="4"/>
        <v>0.27831715210355989</v>
      </c>
      <c r="S9" s="3"/>
    </row>
    <row r="10" spans="1:19" x14ac:dyDescent="0.25">
      <c r="A10" s="4">
        <v>7</v>
      </c>
      <c r="B10" s="109"/>
      <c r="C10" s="107"/>
      <c r="D10" s="107" t="s">
        <v>12</v>
      </c>
      <c r="E10" s="3">
        <v>1</v>
      </c>
      <c r="F10" s="5">
        <v>1.17</v>
      </c>
      <c r="G10" s="3">
        <v>3.8176638176638182E-2</v>
      </c>
      <c r="H10" s="8"/>
      <c r="I10" s="21">
        <f t="shared" si="0"/>
        <v>4.4666666666666667E-2</v>
      </c>
      <c r="J10" s="46">
        <f t="shared" si="5"/>
        <v>3.7505267593763165E-2</v>
      </c>
      <c r="L10">
        <v>3.1339031339031341E-2</v>
      </c>
      <c r="M10" s="21">
        <f t="shared" si="1"/>
        <v>3.6666666666666667E-2</v>
      </c>
      <c r="N10" s="47">
        <f t="shared" si="2"/>
        <v>4.2778483693350272E-2</v>
      </c>
      <c r="P10">
        <v>2.2222222222222223E-2</v>
      </c>
      <c r="Q10" s="46">
        <f t="shared" si="3"/>
        <v>2.5999999999999999E-2</v>
      </c>
      <c r="R10" s="46">
        <f t="shared" si="4"/>
        <v>0.24271844660194175</v>
      </c>
      <c r="S10" s="3"/>
    </row>
    <row r="11" spans="1:19" x14ac:dyDescent="0.25">
      <c r="A11" s="4">
        <v>8</v>
      </c>
      <c r="B11" s="109"/>
      <c r="C11" s="107"/>
      <c r="D11" s="107"/>
      <c r="E11" s="3">
        <v>2</v>
      </c>
      <c r="F11" s="5">
        <v>1.2</v>
      </c>
      <c r="G11" s="3">
        <v>3.8176638176638182E-2</v>
      </c>
      <c r="H11" s="7"/>
      <c r="I11" s="21">
        <f t="shared" si="0"/>
        <v>4.5811965811965817E-2</v>
      </c>
      <c r="J11" s="46">
        <f t="shared" si="5"/>
        <v>3.8953180546100905E-2</v>
      </c>
      <c r="L11">
        <v>3.1339031339031341E-2</v>
      </c>
      <c r="M11" s="21">
        <f t="shared" si="1"/>
        <v>3.7606837606837605E-2</v>
      </c>
      <c r="N11" s="47">
        <f t="shared" si="2"/>
        <v>4.3973110046807623E-2</v>
      </c>
      <c r="P11">
        <v>2.2222222222222223E-2</v>
      </c>
      <c r="Q11" s="46">
        <f t="shared" si="3"/>
        <v>2.6666666666666668E-2</v>
      </c>
      <c r="R11" s="46">
        <f t="shared" si="4"/>
        <v>0.24919093851132687</v>
      </c>
      <c r="S11" s="3"/>
    </row>
    <row r="12" spans="1:19" x14ac:dyDescent="0.25">
      <c r="A12" s="4">
        <v>9</v>
      </c>
      <c r="B12" s="109"/>
      <c r="C12" s="107"/>
      <c r="D12" s="107"/>
      <c r="E12" s="3">
        <v>3</v>
      </c>
      <c r="F12" s="5">
        <v>1.1499999999999999</v>
      </c>
      <c r="G12" s="3">
        <v>3.8176638176638182E-2</v>
      </c>
      <c r="H12" s="7"/>
      <c r="I12" s="21">
        <f t="shared" si="0"/>
        <v>4.3903133903133905E-2</v>
      </c>
      <c r="J12" s="46">
        <f t="shared" si="5"/>
        <v>3.6539992292204684E-2</v>
      </c>
      <c r="L12">
        <v>3.1339031339031341E-2</v>
      </c>
      <c r="M12" s="21">
        <f t="shared" si="1"/>
        <v>3.6039886039886039E-2</v>
      </c>
      <c r="N12" s="47">
        <f t="shared" si="2"/>
        <v>4.19820661243787E-2</v>
      </c>
      <c r="P12">
        <v>2.2222222222222223E-2</v>
      </c>
      <c r="Q12" s="46">
        <f t="shared" si="3"/>
        <v>2.5555555555555554E-2</v>
      </c>
      <c r="R12" s="46">
        <f t="shared" si="4"/>
        <v>0.238403451995685</v>
      </c>
      <c r="S12" s="3"/>
    </row>
    <row r="13" spans="1:19" x14ac:dyDescent="0.25">
      <c r="A13" s="4">
        <v>10</v>
      </c>
      <c r="B13" s="109"/>
      <c r="C13" s="107"/>
      <c r="D13" s="107" t="s">
        <v>13</v>
      </c>
      <c r="E13" s="3">
        <v>1</v>
      </c>
      <c r="F13" s="5">
        <v>0.42</v>
      </c>
      <c r="G13" s="6">
        <v>9.8425196850393692E-2</v>
      </c>
      <c r="H13" s="7"/>
      <c r="I13" s="21">
        <f t="shared" si="0"/>
        <v>4.133858267716535E-2</v>
      </c>
      <c r="J13" s="46">
        <f t="shared" si="5"/>
        <v>3.3297828921827241E-2</v>
      </c>
      <c r="L13">
        <v>7.4803149606299218E-2</v>
      </c>
      <c r="M13" s="21">
        <f t="shared" si="1"/>
        <v>3.141732283464567E-2</v>
      </c>
      <c r="N13" s="47">
        <f t="shared" si="2"/>
        <v>3.6108415291798819E-2</v>
      </c>
      <c r="P13">
        <v>4.9606299212598425E-2</v>
      </c>
      <c r="Q13" s="46">
        <f t="shared" si="3"/>
        <v>2.0834645669291336E-2</v>
      </c>
      <c r="R13" s="46">
        <f t="shared" si="4"/>
        <v>0.19256937543001298</v>
      </c>
      <c r="S13" s="3"/>
    </row>
    <row r="14" spans="1:19" x14ac:dyDescent="0.25">
      <c r="A14" s="4">
        <v>11</v>
      </c>
      <c r="B14" s="109"/>
      <c r="C14" s="107"/>
      <c r="D14" s="107"/>
      <c r="E14" s="3">
        <v>2</v>
      </c>
      <c r="F14" s="5">
        <v>0.45</v>
      </c>
      <c r="G14" s="6">
        <v>9.8425196850393692E-2</v>
      </c>
      <c r="H14" s="7"/>
      <c r="I14" s="21">
        <f t="shared" si="0"/>
        <v>4.4291338582677163E-2</v>
      </c>
      <c r="J14" s="46">
        <f t="shared" si="5"/>
        <v>3.7030769383915502E-2</v>
      </c>
      <c r="L14">
        <v>7.4803149606299218E-2</v>
      </c>
      <c r="M14" s="21">
        <f t="shared" si="1"/>
        <v>3.3661417322834647E-2</v>
      </c>
      <c r="N14" s="47">
        <f t="shared" si="2"/>
        <v>3.8959869533462067E-2</v>
      </c>
      <c r="P14">
        <v>4.9606299212598425E-2</v>
      </c>
      <c r="Q14" s="46">
        <f t="shared" si="3"/>
        <v>2.2322834645669292E-2</v>
      </c>
      <c r="R14" s="46">
        <f t="shared" si="4"/>
        <v>0.20701781209387662</v>
      </c>
      <c r="S14" s="3"/>
    </row>
    <row r="15" spans="1:19" x14ac:dyDescent="0.25">
      <c r="A15" s="4">
        <v>12</v>
      </c>
      <c r="B15" s="109"/>
      <c r="C15" s="107"/>
      <c r="D15" s="107"/>
      <c r="E15" s="3">
        <v>3</v>
      </c>
      <c r="F15" s="5">
        <v>0.48</v>
      </c>
      <c r="G15" s="6">
        <v>9.8425196850393692E-2</v>
      </c>
      <c r="H15" s="7"/>
      <c r="I15" s="21">
        <f t="shared" si="0"/>
        <v>4.7244094488188969E-2</v>
      </c>
      <c r="J15" s="46">
        <f t="shared" si="5"/>
        <v>4.0763709846003755E-2</v>
      </c>
      <c r="L15">
        <v>7.4803149606299218E-2</v>
      </c>
      <c r="M15" s="21">
        <f t="shared" si="1"/>
        <v>3.5905511811023624E-2</v>
      </c>
      <c r="N15" s="47">
        <f t="shared" si="2"/>
        <v>4.1811323775125309E-2</v>
      </c>
      <c r="P15">
        <v>4.9606299212598425E-2</v>
      </c>
      <c r="Q15" s="46">
        <f t="shared" si="3"/>
        <v>2.3811023622047244E-2</v>
      </c>
      <c r="R15" s="46">
        <f t="shared" si="4"/>
        <v>0.22146624875774024</v>
      </c>
      <c r="S15" s="3"/>
    </row>
    <row r="16" spans="1:19" x14ac:dyDescent="0.25">
      <c r="A16" s="4">
        <v>13</v>
      </c>
      <c r="B16" s="109"/>
      <c r="C16" s="107" t="s">
        <v>14</v>
      </c>
      <c r="D16" s="107" t="s">
        <v>10</v>
      </c>
      <c r="E16" s="3">
        <v>1</v>
      </c>
      <c r="F16" s="5">
        <v>0.17</v>
      </c>
      <c r="G16" s="3">
        <v>0.22</v>
      </c>
      <c r="H16" s="7"/>
      <c r="I16" s="21">
        <f t="shared" si="0"/>
        <v>3.7400000000000003E-2</v>
      </c>
      <c r="J16" s="46">
        <f t="shared" si="5"/>
        <v>2.8318584070796463E-2</v>
      </c>
      <c r="L16">
        <v>0.22</v>
      </c>
      <c r="M16" s="21">
        <f t="shared" si="1"/>
        <v>3.7400000000000003E-2</v>
      </c>
      <c r="N16" s="47">
        <f t="shared" si="2"/>
        <v>4.371029224904701E-2</v>
      </c>
      <c r="P16">
        <v>0.12</v>
      </c>
      <c r="Q16" s="46">
        <f t="shared" si="3"/>
        <v>2.0400000000000001E-2</v>
      </c>
      <c r="R16" s="46">
        <f t="shared" si="4"/>
        <v>0.18834951456310681</v>
      </c>
      <c r="S16" s="3"/>
    </row>
    <row r="17" spans="1:19" x14ac:dyDescent="0.25">
      <c r="A17" s="4">
        <v>14</v>
      </c>
      <c r="B17" s="109"/>
      <c r="C17" s="107"/>
      <c r="D17" s="107"/>
      <c r="E17" s="3">
        <v>2</v>
      </c>
      <c r="F17" s="5">
        <v>0.15</v>
      </c>
      <c r="G17" s="3">
        <v>0.22</v>
      </c>
      <c r="H17" s="7"/>
      <c r="I17" s="21">
        <f t="shared" si="0"/>
        <v>3.3000000000000002E-2</v>
      </c>
      <c r="J17" s="46">
        <f t="shared" si="5"/>
        <v>2.2756005056890013E-2</v>
      </c>
      <c r="L17">
        <v>0.22</v>
      </c>
      <c r="M17" s="21">
        <f t="shared" si="1"/>
        <v>3.3000000000000002E-2</v>
      </c>
      <c r="N17" s="47">
        <f t="shared" si="2"/>
        <v>3.8119440914866583E-2</v>
      </c>
      <c r="P17">
        <v>0.12</v>
      </c>
      <c r="Q17" s="46">
        <f t="shared" si="3"/>
        <v>1.7999999999999999E-2</v>
      </c>
      <c r="R17" s="46">
        <f t="shared" si="4"/>
        <v>0.16504854368932037</v>
      </c>
      <c r="S17" s="3"/>
    </row>
    <row r="18" spans="1:19" x14ac:dyDescent="0.25">
      <c r="A18" s="4">
        <v>15</v>
      </c>
      <c r="B18" s="109"/>
      <c r="C18" s="107"/>
      <c r="D18" s="107"/>
      <c r="E18" s="3">
        <v>3</v>
      </c>
      <c r="F18" s="5">
        <v>0.19</v>
      </c>
      <c r="G18" s="3">
        <v>0.22</v>
      </c>
      <c r="H18" s="7"/>
      <c r="I18" s="21">
        <f t="shared" si="0"/>
        <v>4.1800000000000004E-2</v>
      </c>
      <c r="J18" s="46">
        <f t="shared" si="5"/>
        <v>3.388116308470291E-2</v>
      </c>
      <c r="L18">
        <v>0.22</v>
      </c>
      <c r="M18" s="21">
        <f t="shared" si="1"/>
        <v>4.1800000000000004E-2</v>
      </c>
      <c r="N18" s="47">
        <f t="shared" si="2"/>
        <v>4.9301143583227444E-2</v>
      </c>
      <c r="P18">
        <v>0.12</v>
      </c>
      <c r="Q18" s="46">
        <f t="shared" si="3"/>
        <v>2.2800000000000001E-2</v>
      </c>
      <c r="R18" s="46">
        <f t="shared" si="4"/>
        <v>0.21165048543689322</v>
      </c>
      <c r="S18" s="3"/>
    </row>
    <row r="19" spans="1:19" x14ac:dyDescent="0.25">
      <c r="A19" s="4">
        <v>16</v>
      </c>
      <c r="B19" s="109"/>
      <c r="C19" s="107"/>
      <c r="D19" s="107" t="s">
        <v>11</v>
      </c>
      <c r="E19" s="3">
        <v>1</v>
      </c>
      <c r="F19" s="5">
        <v>1.57</v>
      </c>
      <c r="G19" s="3">
        <v>3.5456475583864118E-2</v>
      </c>
      <c r="H19" s="7"/>
      <c r="I19" s="21">
        <f t="shared" si="0"/>
        <v>5.566666666666667E-2</v>
      </c>
      <c r="J19" s="46">
        <f t="shared" si="5"/>
        <v>5.1411715128529288E-2</v>
      </c>
      <c r="L19">
        <v>3.0785562632696387E-2</v>
      </c>
      <c r="M19" s="21">
        <f t="shared" si="1"/>
        <v>4.8333333333333332E-2</v>
      </c>
      <c r="N19" s="47">
        <f t="shared" si="2"/>
        <v>5.760271071579838E-2</v>
      </c>
      <c r="P19">
        <v>2.0806794055201701E-2</v>
      </c>
      <c r="Q19" s="46">
        <f t="shared" si="3"/>
        <v>3.266666666666667E-2</v>
      </c>
      <c r="R19" s="46">
        <f t="shared" si="4"/>
        <v>0.30744336569579295</v>
      </c>
      <c r="S19" s="3"/>
    </row>
    <row r="20" spans="1:19" x14ac:dyDescent="0.25">
      <c r="A20" s="4">
        <v>17</v>
      </c>
      <c r="B20" s="109"/>
      <c r="C20" s="107"/>
      <c r="D20" s="107"/>
      <c r="E20" s="3">
        <v>2</v>
      </c>
      <c r="F20" s="5">
        <v>1.54</v>
      </c>
      <c r="G20" s="3">
        <v>3.5456475583864118E-2</v>
      </c>
      <c r="H20" s="7"/>
      <c r="I20" s="21">
        <f t="shared" si="0"/>
        <v>5.460297239915074E-2</v>
      </c>
      <c r="J20" s="46">
        <f t="shared" si="5"/>
        <v>5.0066968899052766E-2</v>
      </c>
      <c r="L20">
        <v>3.0785562632696387E-2</v>
      </c>
      <c r="M20" s="21">
        <f t="shared" si="1"/>
        <v>4.7409766454352437E-2</v>
      </c>
      <c r="N20" s="47">
        <f t="shared" si="2"/>
        <v>5.6429182279990386E-2</v>
      </c>
      <c r="P20">
        <v>2.0806794055201701E-2</v>
      </c>
      <c r="Q20" s="46">
        <f t="shared" si="3"/>
        <v>3.2042462845010618E-2</v>
      </c>
      <c r="R20" s="46">
        <f t="shared" si="4"/>
        <v>0.3013831344175788</v>
      </c>
    </row>
    <row r="21" spans="1:19" x14ac:dyDescent="0.25">
      <c r="A21" s="4">
        <v>18</v>
      </c>
      <c r="B21" s="109"/>
      <c r="C21" s="107"/>
      <c r="D21" s="107"/>
      <c r="E21" s="3">
        <v>3</v>
      </c>
      <c r="F21" s="5">
        <v>1.6</v>
      </c>
      <c r="G21" s="3">
        <v>3.5456475583864118E-2</v>
      </c>
      <c r="H21" s="7"/>
      <c r="I21" s="21">
        <f t="shared" si="0"/>
        <v>5.6730360934182593E-2</v>
      </c>
      <c r="J21" s="46">
        <f t="shared" si="5"/>
        <v>5.2756461358005803E-2</v>
      </c>
      <c r="L21">
        <v>3.0785562632696387E-2</v>
      </c>
      <c r="M21" s="21">
        <f t="shared" si="1"/>
        <v>4.9256900212314221E-2</v>
      </c>
      <c r="N21" s="47">
        <f t="shared" si="2"/>
        <v>5.8776239151606374E-2</v>
      </c>
      <c r="P21">
        <v>2.0806794055201701E-2</v>
      </c>
      <c r="Q21" s="46">
        <f t="shared" si="3"/>
        <v>3.3290870488322723E-2</v>
      </c>
      <c r="R21" s="46">
        <f t="shared" si="4"/>
        <v>0.31350359697400704</v>
      </c>
    </row>
    <row r="22" spans="1:19" x14ac:dyDescent="0.25">
      <c r="A22" s="4">
        <v>19</v>
      </c>
      <c r="B22" s="109"/>
      <c r="C22" s="107"/>
      <c r="D22" s="107" t="s">
        <v>12</v>
      </c>
      <c r="E22" s="3">
        <v>1</v>
      </c>
      <c r="F22" s="5">
        <v>0.89</v>
      </c>
      <c r="G22" s="6">
        <v>5.2985074626865664E-2</v>
      </c>
      <c r="H22" s="7"/>
      <c r="I22" s="21">
        <f t="shared" si="0"/>
        <v>4.7156716417910444E-2</v>
      </c>
      <c r="J22" s="46">
        <f t="shared" si="5"/>
        <v>4.0653244523274894E-2</v>
      </c>
      <c r="L22">
        <v>4.5149253731343278E-2</v>
      </c>
      <c r="M22" s="21">
        <f t="shared" si="1"/>
        <v>4.0182835820895518E-2</v>
      </c>
      <c r="N22" s="47">
        <f t="shared" si="2"/>
        <v>4.7246297104060371E-2</v>
      </c>
      <c r="P22">
        <v>2.8358208955223878E-2</v>
      </c>
      <c r="Q22" s="46">
        <f t="shared" si="3"/>
        <v>2.5238805970149252E-2</v>
      </c>
      <c r="R22" s="46">
        <f t="shared" si="4"/>
        <v>0.23532821330241993</v>
      </c>
    </row>
    <row r="23" spans="1:19" x14ac:dyDescent="0.25">
      <c r="A23" s="4">
        <v>20</v>
      </c>
      <c r="B23" s="109"/>
      <c r="C23" s="107"/>
      <c r="D23" s="107"/>
      <c r="E23" s="3">
        <v>2</v>
      </c>
      <c r="F23" s="5">
        <v>0.92</v>
      </c>
      <c r="G23" s="6">
        <v>5.2985074626865664E-2</v>
      </c>
      <c r="H23" s="7"/>
      <c r="I23" s="21">
        <f t="shared" si="0"/>
        <v>4.8746268656716413E-2</v>
      </c>
      <c r="J23" s="46">
        <f t="shared" si="5"/>
        <v>4.2662792233522644E-2</v>
      </c>
      <c r="L23">
        <v>4.5149253731343278E-2</v>
      </c>
      <c r="M23" s="21">
        <f t="shared" si="1"/>
        <v>4.1537313432835815E-2</v>
      </c>
      <c r="N23" s="47">
        <f t="shared" si="2"/>
        <v>4.896736141402263E-2</v>
      </c>
      <c r="P23">
        <v>2.8358208955223878E-2</v>
      </c>
      <c r="Q23" s="46">
        <f t="shared" si="3"/>
        <v>2.608955223880597E-2</v>
      </c>
      <c r="R23" s="46">
        <f t="shared" si="4"/>
        <v>0.24358788581365021</v>
      </c>
    </row>
    <row r="24" spans="1:19" x14ac:dyDescent="0.25">
      <c r="A24" s="4">
        <v>21</v>
      </c>
      <c r="B24" s="109"/>
      <c r="C24" s="107"/>
      <c r="D24" s="107"/>
      <c r="E24" s="3">
        <v>3</v>
      </c>
      <c r="F24" s="5">
        <v>0.86</v>
      </c>
      <c r="G24" s="6">
        <v>5.2985074626865664E-2</v>
      </c>
      <c r="H24" s="7"/>
      <c r="I24" s="21">
        <f t="shared" si="0"/>
        <v>4.5567164179104468E-2</v>
      </c>
      <c r="J24" s="46">
        <f t="shared" si="5"/>
        <v>3.8643696813027137E-2</v>
      </c>
      <c r="L24">
        <v>4.5149253731343278E-2</v>
      </c>
      <c r="M24" s="21">
        <f t="shared" si="1"/>
        <v>3.8828358208955221E-2</v>
      </c>
      <c r="N24" s="47">
        <f t="shared" si="2"/>
        <v>4.5525232794098119E-2</v>
      </c>
      <c r="P24">
        <v>2.8358208955223878E-2</v>
      </c>
      <c r="Q24" s="46">
        <f t="shared" si="3"/>
        <v>2.4388059701492534E-2</v>
      </c>
      <c r="R24" s="46">
        <f t="shared" si="4"/>
        <v>0.22706854079118965</v>
      </c>
    </row>
    <row r="25" spans="1:19" x14ac:dyDescent="0.25">
      <c r="A25" s="4">
        <v>22</v>
      </c>
      <c r="B25" s="109"/>
      <c r="C25" s="107"/>
      <c r="D25" s="107" t="s">
        <v>13</v>
      </c>
      <c r="E25" s="3">
        <v>1</v>
      </c>
      <c r="F25" s="5">
        <v>0.39</v>
      </c>
      <c r="G25" s="3">
        <v>0.11282051282051284</v>
      </c>
      <c r="H25" s="7"/>
      <c r="I25" s="21">
        <f t="shared" si="0"/>
        <v>4.4000000000000004E-2</v>
      </c>
      <c r="J25" s="46">
        <f t="shared" si="5"/>
        <v>3.6662452591656139E-2</v>
      </c>
      <c r="L25">
        <v>9.1452991452991461E-2</v>
      </c>
      <c r="M25" s="21">
        <f t="shared" si="1"/>
        <v>3.5666666666666673E-2</v>
      </c>
      <c r="N25" s="47">
        <f t="shared" si="2"/>
        <v>4.1507835662854722E-2</v>
      </c>
      <c r="P25">
        <v>5.5555555555555559E-2</v>
      </c>
      <c r="Q25" s="46">
        <f t="shared" si="3"/>
        <v>2.1666666666666667E-2</v>
      </c>
      <c r="R25" s="46">
        <f t="shared" si="4"/>
        <v>0.20064724919093851</v>
      </c>
    </row>
    <row r="26" spans="1:19" x14ac:dyDescent="0.25">
      <c r="A26" s="4">
        <v>23</v>
      </c>
      <c r="B26" s="109"/>
      <c r="C26" s="107"/>
      <c r="D26" s="107"/>
      <c r="E26" s="3">
        <v>2</v>
      </c>
      <c r="F26" s="5">
        <v>0.41</v>
      </c>
      <c r="G26" s="3">
        <v>0.11282051282051284</v>
      </c>
      <c r="H26" s="7"/>
      <c r="I26" s="21">
        <f t="shared" si="0"/>
        <v>4.6256410256410259E-2</v>
      </c>
      <c r="J26" s="46">
        <f t="shared" si="5"/>
        <v>3.9515057214172263E-2</v>
      </c>
      <c r="L26">
        <v>9.1452991452991461E-2</v>
      </c>
      <c r="M26" s="21">
        <f t="shared" si="1"/>
        <v>3.7495726495726495E-2</v>
      </c>
      <c r="N26" s="47">
        <f t="shared" si="2"/>
        <v>4.383192693230812E-2</v>
      </c>
      <c r="P26">
        <v>5.5555555555555559E-2</v>
      </c>
      <c r="Q26" s="46">
        <f t="shared" si="3"/>
        <v>2.2777777777777779E-2</v>
      </c>
      <c r="R26" s="46">
        <f t="shared" si="4"/>
        <v>0.21143473570658039</v>
      </c>
    </row>
    <row r="27" spans="1:19" x14ac:dyDescent="0.25">
      <c r="A27" s="4">
        <v>24</v>
      </c>
      <c r="B27" s="109"/>
      <c r="C27" s="107"/>
      <c r="D27" s="107"/>
      <c r="E27" s="3">
        <v>3</v>
      </c>
      <c r="F27" s="5">
        <v>0.37</v>
      </c>
      <c r="G27" s="3">
        <v>0.11282051282051284</v>
      </c>
      <c r="H27" s="7"/>
      <c r="I27" s="21">
        <f t="shared" si="0"/>
        <v>4.174358974358975E-2</v>
      </c>
      <c r="J27" s="46">
        <f t="shared" si="5"/>
        <v>3.3809847969140008E-2</v>
      </c>
      <c r="L27">
        <v>9.1452991452991461E-2</v>
      </c>
      <c r="M27" s="21">
        <f t="shared" si="1"/>
        <v>3.3837606837606837E-2</v>
      </c>
      <c r="N27" s="47">
        <f t="shared" si="2"/>
        <v>3.9183744393401318E-2</v>
      </c>
      <c r="P27">
        <v>5.5555555555555559E-2</v>
      </c>
      <c r="Q27" s="46">
        <f t="shared" si="3"/>
        <v>2.0555555555555556E-2</v>
      </c>
      <c r="R27" s="46">
        <f t="shared" si="4"/>
        <v>0.18985976267529667</v>
      </c>
    </row>
    <row r="28" spans="1:19" x14ac:dyDescent="0.25">
      <c r="A28" s="4">
        <v>25</v>
      </c>
      <c r="B28" s="107" t="s">
        <v>15</v>
      </c>
      <c r="C28" s="107" t="s">
        <v>9</v>
      </c>
      <c r="D28" s="107" t="s">
        <v>10</v>
      </c>
      <c r="E28" s="3">
        <v>1</v>
      </c>
      <c r="F28" s="5">
        <v>0.17</v>
      </c>
      <c r="G28" s="3">
        <v>0.18</v>
      </c>
      <c r="H28" s="7"/>
      <c r="I28" s="21">
        <f t="shared" si="0"/>
        <v>3.0600000000000002E-2</v>
      </c>
      <c r="J28" s="46">
        <f t="shared" si="5"/>
        <v>1.972187104930468E-2</v>
      </c>
      <c r="L28">
        <v>0.2</v>
      </c>
      <c r="M28" s="21">
        <f t="shared" si="1"/>
        <v>3.4000000000000002E-2</v>
      </c>
      <c r="N28" s="47">
        <f t="shared" si="2"/>
        <v>3.9390088945362139E-2</v>
      </c>
      <c r="P28">
        <v>0.1</v>
      </c>
      <c r="Q28" s="46">
        <f t="shared" si="3"/>
        <v>1.7000000000000001E-2</v>
      </c>
      <c r="R28" s="46">
        <f t="shared" si="4"/>
        <v>0.15533980582524273</v>
      </c>
    </row>
    <row r="29" spans="1:19" x14ac:dyDescent="0.25">
      <c r="A29" s="4">
        <v>26</v>
      </c>
      <c r="B29" s="107"/>
      <c r="C29" s="107"/>
      <c r="D29" s="107"/>
      <c r="E29" s="3">
        <v>2</v>
      </c>
      <c r="F29" s="5">
        <v>0.21</v>
      </c>
      <c r="G29" s="3">
        <v>0.18</v>
      </c>
      <c r="H29" s="7"/>
      <c r="I29" s="21">
        <f t="shared" si="0"/>
        <v>3.78E-2</v>
      </c>
      <c r="J29" s="46">
        <f t="shared" si="5"/>
        <v>2.8824273072060681E-2</v>
      </c>
      <c r="L29">
        <v>0.2</v>
      </c>
      <c r="M29" s="21">
        <f t="shared" si="1"/>
        <v>4.2000000000000003E-2</v>
      </c>
      <c r="N29" s="47">
        <f t="shared" si="2"/>
        <v>4.9555273189326551E-2</v>
      </c>
      <c r="P29">
        <v>0.1</v>
      </c>
      <c r="Q29" s="46">
        <f t="shared" si="3"/>
        <v>2.1000000000000001E-2</v>
      </c>
      <c r="R29" s="46">
        <f t="shared" si="4"/>
        <v>0.19417475728155342</v>
      </c>
    </row>
    <row r="30" spans="1:19" x14ac:dyDescent="0.25">
      <c r="A30" s="4">
        <v>27</v>
      </c>
      <c r="B30" s="107"/>
      <c r="C30" s="107"/>
      <c r="D30" s="107"/>
      <c r="E30" s="3">
        <v>3</v>
      </c>
      <c r="F30" s="5">
        <v>0.15</v>
      </c>
      <c r="G30" s="3">
        <v>0.18</v>
      </c>
      <c r="H30" s="7"/>
      <c r="I30" s="21">
        <f t="shared" si="0"/>
        <v>2.7E-2</v>
      </c>
      <c r="J30" s="46">
        <f t="shared" si="5"/>
        <v>1.5170670037926675E-2</v>
      </c>
      <c r="L30">
        <v>0.2</v>
      </c>
      <c r="M30" s="21">
        <f t="shared" si="1"/>
        <v>0.03</v>
      </c>
      <c r="N30" s="47">
        <f t="shared" si="2"/>
        <v>3.430749682337992E-2</v>
      </c>
      <c r="P30">
        <v>0.1</v>
      </c>
      <c r="Q30" s="46">
        <f t="shared" si="3"/>
        <v>1.4999999999999999E-2</v>
      </c>
      <c r="R30" s="46">
        <f t="shared" si="4"/>
        <v>0.13592233009708737</v>
      </c>
    </row>
    <row r="31" spans="1:19" x14ac:dyDescent="0.25">
      <c r="A31" s="4">
        <v>28</v>
      </c>
      <c r="B31" s="107"/>
      <c r="C31" s="107"/>
      <c r="D31" s="107" t="s">
        <v>11</v>
      </c>
      <c r="E31" s="3">
        <v>1</v>
      </c>
      <c r="F31" s="5">
        <v>0.67</v>
      </c>
      <c r="G31" s="6">
        <v>5.3731343283582096E-2</v>
      </c>
      <c r="H31" s="7"/>
      <c r="I31" s="21">
        <f t="shared" si="0"/>
        <v>3.6000000000000004E-2</v>
      </c>
      <c r="J31" s="46">
        <f t="shared" si="5"/>
        <v>2.6548672566371685E-2</v>
      </c>
      <c r="L31">
        <v>6.2189054726368168E-2</v>
      </c>
      <c r="M31" s="21">
        <f t="shared" si="1"/>
        <v>4.1666666666666671E-2</v>
      </c>
      <c r="N31" s="47">
        <f t="shared" si="2"/>
        <v>4.9131723845828042E-2</v>
      </c>
      <c r="P31">
        <v>3.5820895522388062E-2</v>
      </c>
      <c r="Q31" s="46">
        <f t="shared" si="3"/>
        <v>2.4000000000000004E-2</v>
      </c>
      <c r="R31" s="46">
        <f t="shared" si="4"/>
        <v>0.22330097087378645</v>
      </c>
    </row>
    <row r="32" spans="1:19" x14ac:dyDescent="0.25">
      <c r="A32" s="4">
        <v>29</v>
      </c>
      <c r="B32" s="107"/>
      <c r="C32" s="107"/>
      <c r="D32" s="107"/>
      <c r="E32" s="3">
        <v>2</v>
      </c>
      <c r="F32" s="5">
        <v>0.7</v>
      </c>
      <c r="G32" s="6">
        <v>5.3731343283582096E-2</v>
      </c>
      <c r="H32" s="7"/>
      <c r="I32" s="21">
        <f t="shared" si="0"/>
        <v>3.7611940298507465E-2</v>
      </c>
      <c r="J32" s="46">
        <f t="shared" si="5"/>
        <v>2.8586523765496162E-2</v>
      </c>
      <c r="L32">
        <v>6.2189054726368168E-2</v>
      </c>
      <c r="M32" s="21">
        <f t="shared" si="1"/>
        <v>4.3532338308457715E-2</v>
      </c>
      <c r="N32" s="47">
        <f t="shared" si="2"/>
        <v>5.1502335843021232E-2</v>
      </c>
      <c r="P32">
        <v>3.5820895522388062E-2</v>
      </c>
      <c r="Q32" s="46">
        <f t="shared" si="3"/>
        <v>2.5074626865671641E-2</v>
      </c>
      <c r="R32" s="46">
        <f t="shared" si="4"/>
        <v>0.23373424141428778</v>
      </c>
    </row>
    <row r="33" spans="1:18" x14ac:dyDescent="0.25">
      <c r="A33" s="4">
        <v>30</v>
      </c>
      <c r="B33" s="107"/>
      <c r="C33" s="107"/>
      <c r="D33" s="107"/>
      <c r="E33" s="3">
        <v>3</v>
      </c>
      <c r="F33" s="5">
        <v>0.64</v>
      </c>
      <c r="G33" s="6">
        <v>5.3731343283582096E-2</v>
      </c>
      <c r="H33" s="7"/>
      <c r="I33" s="21">
        <f t="shared" si="0"/>
        <v>3.4388059701492543E-2</v>
      </c>
      <c r="J33" s="46">
        <f t="shared" si="5"/>
        <v>2.451082136724721E-2</v>
      </c>
      <c r="L33">
        <v>6.2189054726368168E-2</v>
      </c>
      <c r="M33" s="21">
        <f t="shared" si="1"/>
        <v>3.9800995024875628E-2</v>
      </c>
      <c r="N33" s="47">
        <f t="shared" si="2"/>
        <v>4.6761111848634844E-2</v>
      </c>
      <c r="P33">
        <v>3.5820895522388062E-2</v>
      </c>
      <c r="Q33" s="46">
        <f t="shared" si="3"/>
        <v>2.292537313432836E-2</v>
      </c>
      <c r="R33" s="46">
        <f t="shared" si="4"/>
        <v>0.21286770033328506</v>
      </c>
    </row>
    <row r="34" spans="1:18" x14ac:dyDescent="0.25">
      <c r="A34" s="4">
        <v>31</v>
      </c>
      <c r="B34" s="107"/>
      <c r="C34" s="107"/>
      <c r="D34" s="107" t="s">
        <v>12</v>
      </c>
      <c r="E34" s="3">
        <v>1</v>
      </c>
      <c r="F34" s="5">
        <v>0.19</v>
      </c>
      <c r="G34" s="3">
        <v>0.16551724137931037</v>
      </c>
      <c r="H34" s="7"/>
      <c r="I34" s="21">
        <f t="shared" si="0"/>
        <v>3.144827586206897E-2</v>
      </c>
      <c r="J34" s="46">
        <f t="shared" si="5"/>
        <v>2.0794280483020188E-2</v>
      </c>
      <c r="L34">
        <v>0.19827586206896555</v>
      </c>
      <c r="M34" s="21">
        <f t="shared" si="1"/>
        <v>3.7672413793103453E-2</v>
      </c>
      <c r="N34" s="47">
        <f t="shared" si="2"/>
        <v>4.4056434298733731E-2</v>
      </c>
      <c r="P34">
        <v>7.7586206896551727E-2</v>
      </c>
      <c r="Q34" s="46">
        <f t="shared" si="3"/>
        <v>1.4741379310344829E-2</v>
      </c>
      <c r="R34" s="46">
        <f t="shared" si="4"/>
        <v>0.13341144961499835</v>
      </c>
    </row>
    <row r="35" spans="1:18" x14ac:dyDescent="0.25">
      <c r="A35" s="4">
        <v>32</v>
      </c>
      <c r="B35" s="107"/>
      <c r="C35" s="107"/>
      <c r="D35" s="107"/>
      <c r="E35" s="3">
        <v>2</v>
      </c>
      <c r="F35" s="5">
        <v>0.21</v>
      </c>
      <c r="G35" s="3">
        <v>0.16551724137931037</v>
      </c>
      <c r="H35" s="7"/>
      <c r="I35" s="21">
        <f t="shared" si="0"/>
        <v>3.4758620689655177E-2</v>
      </c>
      <c r="J35" s="46">
        <f t="shared" si="5"/>
        <v>2.4979292907275824E-2</v>
      </c>
      <c r="L35">
        <v>0.19827586206896555</v>
      </c>
      <c r="M35" s="21">
        <f t="shared" si="1"/>
        <v>4.1637931034482767E-2</v>
      </c>
      <c r="N35" s="47">
        <f t="shared" si="2"/>
        <v>4.9095210971388518E-2</v>
      </c>
      <c r="P35">
        <v>7.7586206896551727E-2</v>
      </c>
      <c r="Q35" s="46">
        <f t="shared" si="3"/>
        <v>1.6293103448275861E-2</v>
      </c>
      <c r="R35" s="46">
        <f t="shared" si="4"/>
        <v>0.14847673250753263</v>
      </c>
    </row>
    <row r="36" spans="1:18" x14ac:dyDescent="0.25">
      <c r="A36" s="4">
        <v>33</v>
      </c>
      <c r="B36" s="107"/>
      <c r="C36" s="107"/>
      <c r="D36" s="107"/>
      <c r="E36" s="3">
        <v>3</v>
      </c>
      <c r="F36" s="5">
        <v>0.17</v>
      </c>
      <c r="G36" s="3">
        <v>0.16551724137931037</v>
      </c>
      <c r="H36" s="7"/>
      <c r="I36" s="21">
        <f t="shared" si="0"/>
        <v>2.8137931034482765E-2</v>
      </c>
      <c r="J36" s="46">
        <f t="shared" si="5"/>
        <v>1.6609268058764559E-2</v>
      </c>
      <c r="L36">
        <v>0.19827586206896555</v>
      </c>
      <c r="M36" s="21">
        <f t="shared" si="1"/>
        <v>3.3706896551724146E-2</v>
      </c>
      <c r="N36" s="47">
        <f t="shared" si="2"/>
        <v>3.9017657626078964E-2</v>
      </c>
      <c r="P36">
        <v>7.7586206896551727E-2</v>
      </c>
      <c r="Q36" s="46">
        <f t="shared" si="3"/>
        <v>1.3189655172413795E-2</v>
      </c>
      <c r="R36" s="46">
        <f t="shared" si="4"/>
        <v>0.11834616672246404</v>
      </c>
    </row>
    <row r="37" spans="1:18" x14ac:dyDescent="0.25">
      <c r="A37" s="4">
        <v>34</v>
      </c>
      <c r="B37" s="107"/>
      <c r="C37" s="107"/>
      <c r="D37" s="107" t="s">
        <v>13</v>
      </c>
      <c r="E37" s="3">
        <v>1</v>
      </c>
      <c r="F37" s="5">
        <v>0.33</v>
      </c>
      <c r="G37" s="3">
        <v>8.8999999999999996E-2</v>
      </c>
      <c r="H37" s="7"/>
      <c r="I37" s="21">
        <f t="shared" si="0"/>
        <v>2.937E-2</v>
      </c>
      <c r="J37" s="46">
        <f t="shared" si="5"/>
        <v>1.8166877370417195E-2</v>
      </c>
      <c r="L37">
        <v>9.8000000000000004E-2</v>
      </c>
      <c r="M37" s="21">
        <f t="shared" si="1"/>
        <v>3.2340000000000001E-2</v>
      </c>
      <c r="N37" s="47">
        <f t="shared" si="2"/>
        <v>3.7280813214739521E-2</v>
      </c>
      <c r="P37">
        <v>0.05</v>
      </c>
      <c r="Q37" s="46">
        <f t="shared" si="3"/>
        <v>1.6500000000000001E-2</v>
      </c>
      <c r="R37" s="46">
        <f t="shared" si="4"/>
        <v>0.1504854368932039</v>
      </c>
    </row>
    <row r="38" spans="1:18" x14ac:dyDescent="0.25">
      <c r="A38" s="4">
        <v>35</v>
      </c>
      <c r="B38" s="107"/>
      <c r="C38" s="107"/>
      <c r="D38" s="107"/>
      <c r="E38" s="3">
        <v>2</v>
      </c>
      <c r="F38" s="5">
        <v>0.36</v>
      </c>
      <c r="G38" s="3">
        <v>8.8999999999999996E-2</v>
      </c>
      <c r="H38" s="7"/>
      <c r="I38" s="21">
        <f t="shared" si="0"/>
        <v>3.2039999999999999E-2</v>
      </c>
      <c r="J38" s="46">
        <f t="shared" si="5"/>
        <v>2.1542351453855878E-2</v>
      </c>
      <c r="L38">
        <v>9.8000000000000004E-2</v>
      </c>
      <c r="M38" s="21">
        <f t="shared" si="1"/>
        <v>3.5279999999999999E-2</v>
      </c>
      <c r="N38" s="47">
        <f t="shared" si="2"/>
        <v>4.1016518424396436E-2</v>
      </c>
      <c r="P38">
        <v>0.05</v>
      </c>
      <c r="Q38" s="46">
        <f t="shared" si="3"/>
        <v>1.7999999999999999E-2</v>
      </c>
      <c r="R38" s="46">
        <f t="shared" si="4"/>
        <v>0.16504854368932037</v>
      </c>
    </row>
    <row r="39" spans="1:18" x14ac:dyDescent="0.25">
      <c r="A39" s="4">
        <v>36</v>
      </c>
      <c r="B39" s="107"/>
      <c r="C39" s="107"/>
      <c r="D39" s="107"/>
      <c r="E39" s="3">
        <v>3</v>
      </c>
      <c r="F39" s="5">
        <v>0.3</v>
      </c>
      <c r="G39" s="3">
        <v>8.8999999999999996E-2</v>
      </c>
      <c r="H39" s="7"/>
      <c r="I39" s="21">
        <f t="shared" si="0"/>
        <v>2.6699999999999998E-2</v>
      </c>
      <c r="J39" s="46">
        <f t="shared" si="5"/>
        <v>1.4791403286978505E-2</v>
      </c>
      <c r="L39">
        <v>9.8000000000000004E-2</v>
      </c>
      <c r="M39" s="21">
        <f t="shared" si="1"/>
        <v>2.9399999999999999E-2</v>
      </c>
      <c r="N39" s="47">
        <f t="shared" si="2"/>
        <v>3.3545108005082591E-2</v>
      </c>
      <c r="P39">
        <v>0.05</v>
      </c>
      <c r="Q39" s="46">
        <f t="shared" si="3"/>
        <v>1.4999999999999999E-2</v>
      </c>
      <c r="R39" s="46">
        <f t="shared" si="4"/>
        <v>0.13592233009708737</v>
      </c>
    </row>
    <row r="40" spans="1:18" x14ac:dyDescent="0.25">
      <c r="A40" s="4">
        <v>37</v>
      </c>
      <c r="B40" s="107"/>
      <c r="C40" s="107" t="s">
        <v>14</v>
      </c>
      <c r="D40" s="107" t="s">
        <v>10</v>
      </c>
      <c r="E40" s="3">
        <v>1</v>
      </c>
      <c r="F40" s="5">
        <v>0.17</v>
      </c>
      <c r="G40" s="6">
        <v>0.192</v>
      </c>
      <c r="H40" s="7"/>
      <c r="I40" s="21">
        <f t="shared" si="0"/>
        <v>3.2640000000000002E-2</v>
      </c>
      <c r="J40" s="46">
        <f t="shared" si="5"/>
        <v>2.2300884955752213E-2</v>
      </c>
      <c r="L40">
        <v>0.23</v>
      </c>
      <c r="M40" s="21">
        <f t="shared" si="1"/>
        <v>3.9100000000000003E-2</v>
      </c>
      <c r="N40" s="47">
        <f t="shared" si="2"/>
        <v>4.5870393900889449E-2</v>
      </c>
      <c r="P40">
        <v>8.5999999999999993E-2</v>
      </c>
      <c r="Q40" s="46">
        <f t="shared" si="3"/>
        <v>1.4619999999999999E-2</v>
      </c>
      <c r="R40" s="46">
        <f t="shared" si="4"/>
        <v>0.13223300970873789</v>
      </c>
    </row>
    <row r="41" spans="1:18" x14ac:dyDescent="0.25">
      <c r="A41" s="4">
        <v>38</v>
      </c>
      <c r="B41" s="107"/>
      <c r="C41" s="107"/>
      <c r="D41" s="107"/>
      <c r="E41" s="3">
        <v>2</v>
      </c>
      <c r="F41" s="5">
        <v>0.15</v>
      </c>
      <c r="G41" s="6">
        <v>0.192</v>
      </c>
      <c r="H41" s="7"/>
      <c r="I41" s="21">
        <f t="shared" si="0"/>
        <v>2.8799999999999999E-2</v>
      </c>
      <c r="J41" s="46">
        <f t="shared" si="5"/>
        <v>1.7446270543615677E-2</v>
      </c>
      <c r="L41">
        <v>0.23</v>
      </c>
      <c r="M41" s="21">
        <f t="shared" si="1"/>
        <v>3.4500000000000003E-2</v>
      </c>
      <c r="N41" s="47">
        <f t="shared" si="2"/>
        <v>4.0025412960609907E-2</v>
      </c>
      <c r="P41">
        <v>8.5999999999999993E-2</v>
      </c>
      <c r="Q41" s="46">
        <f t="shared" si="3"/>
        <v>1.2899999999999998E-2</v>
      </c>
      <c r="R41" s="46">
        <f t="shared" si="4"/>
        <v>0.11553398058252426</v>
      </c>
    </row>
    <row r="42" spans="1:18" x14ac:dyDescent="0.25">
      <c r="A42" s="4">
        <v>39</v>
      </c>
      <c r="B42" s="107"/>
      <c r="C42" s="107"/>
      <c r="D42" s="107"/>
      <c r="E42" s="3">
        <v>3</v>
      </c>
      <c r="F42" s="5">
        <v>0.19</v>
      </c>
      <c r="G42" s="6">
        <v>0.192</v>
      </c>
      <c r="H42" s="7"/>
      <c r="I42" s="21">
        <f t="shared" si="0"/>
        <v>3.6479999999999999E-2</v>
      </c>
      <c r="J42" s="46">
        <f t="shared" si="5"/>
        <v>2.7155499367888747E-2</v>
      </c>
      <c r="L42">
        <v>0.23</v>
      </c>
      <c r="M42" s="21">
        <f t="shared" si="1"/>
        <v>4.3700000000000003E-2</v>
      </c>
      <c r="N42" s="47">
        <f t="shared" si="2"/>
        <v>5.1715374841168997E-2</v>
      </c>
      <c r="P42">
        <v>8.5999999999999993E-2</v>
      </c>
      <c r="Q42" s="46">
        <f t="shared" si="3"/>
        <v>1.634E-2</v>
      </c>
      <c r="R42" s="46">
        <f t="shared" si="4"/>
        <v>0.14893203883495146</v>
      </c>
    </row>
    <row r="43" spans="1:18" x14ac:dyDescent="0.25">
      <c r="A43" s="4">
        <v>40</v>
      </c>
      <c r="B43" s="107"/>
      <c r="C43" s="107"/>
      <c r="D43" s="107" t="s">
        <v>11</v>
      </c>
      <c r="E43" s="3">
        <v>1</v>
      </c>
      <c r="F43" s="5">
        <v>0.63</v>
      </c>
      <c r="G43" s="3">
        <v>5.8510638297872342E-2</v>
      </c>
      <c r="H43" s="7"/>
      <c r="I43" s="21">
        <f t="shared" si="0"/>
        <v>3.6861702127659574E-2</v>
      </c>
      <c r="J43" s="46">
        <f t="shared" si="5"/>
        <v>2.7638055787180243E-2</v>
      </c>
      <c r="L43">
        <v>7.3936170212765967E-2</v>
      </c>
      <c r="M43" s="21">
        <f t="shared" si="1"/>
        <v>4.6579787234042561E-2</v>
      </c>
      <c r="N43" s="47">
        <f t="shared" si="2"/>
        <v>5.5374570818351405E-2</v>
      </c>
      <c r="P43">
        <v>3.8297872340425532E-2</v>
      </c>
      <c r="Q43" s="46">
        <f t="shared" si="3"/>
        <v>2.4127659574468083E-2</v>
      </c>
      <c r="R43" s="46">
        <f t="shared" si="4"/>
        <v>0.22454038421813674</v>
      </c>
    </row>
    <row r="44" spans="1:18" x14ac:dyDescent="0.25">
      <c r="A44" s="4">
        <v>41</v>
      </c>
      <c r="B44" s="107"/>
      <c r="C44" s="107"/>
      <c r="D44" s="107"/>
      <c r="E44" s="3">
        <v>2</v>
      </c>
      <c r="F44" s="5">
        <v>0.6</v>
      </c>
      <c r="G44" s="3">
        <v>5.8510638297872342E-2</v>
      </c>
      <c r="H44" s="7"/>
      <c r="I44" s="21">
        <f t="shared" si="0"/>
        <v>3.5106382978723406E-2</v>
      </c>
      <c r="J44" s="46">
        <f t="shared" si="5"/>
        <v>2.5418941818866506E-2</v>
      </c>
      <c r="L44">
        <v>7.3936170212765967E-2</v>
      </c>
      <c r="M44" s="21">
        <f t="shared" si="1"/>
        <v>4.436170212765958E-2</v>
      </c>
      <c r="N44" s="47">
        <f t="shared" si="2"/>
        <v>5.2556165346454353E-2</v>
      </c>
      <c r="P44">
        <v>3.8297872340425532E-2</v>
      </c>
      <c r="Q44" s="46">
        <f t="shared" si="3"/>
        <v>2.297872340425532E-2</v>
      </c>
      <c r="R44" s="46">
        <f t="shared" si="4"/>
        <v>0.21338566411898369</v>
      </c>
    </row>
    <row r="45" spans="1:18" x14ac:dyDescent="0.25">
      <c r="A45" s="4">
        <v>42</v>
      </c>
      <c r="B45" s="107"/>
      <c r="C45" s="107"/>
      <c r="D45" s="107"/>
      <c r="E45" s="3">
        <v>3</v>
      </c>
      <c r="F45" s="5">
        <v>0.65</v>
      </c>
      <c r="G45" s="3">
        <v>5.8510638297872342E-2</v>
      </c>
      <c r="H45" s="7"/>
      <c r="I45" s="21">
        <f t="shared" si="0"/>
        <v>3.8031914893617021E-2</v>
      </c>
      <c r="J45" s="46">
        <f t="shared" si="5"/>
        <v>2.9117465099389405E-2</v>
      </c>
      <c r="L45">
        <v>7.3936170212765967E-2</v>
      </c>
      <c r="M45" s="21">
        <f t="shared" si="1"/>
        <v>4.8058510638297879E-2</v>
      </c>
      <c r="N45" s="47">
        <f t="shared" si="2"/>
        <v>5.7253507799616105E-2</v>
      </c>
      <c r="P45">
        <v>3.8297872340425532E-2</v>
      </c>
      <c r="Q45" s="46">
        <f t="shared" si="3"/>
        <v>2.4893617021276595E-2</v>
      </c>
      <c r="R45" s="46">
        <f t="shared" si="4"/>
        <v>0.23197686428423878</v>
      </c>
    </row>
    <row r="46" spans="1:18" x14ac:dyDescent="0.25">
      <c r="A46" s="4">
        <v>43</v>
      </c>
      <c r="B46" s="107"/>
      <c r="C46" s="107"/>
      <c r="D46" s="107" t="s">
        <v>12</v>
      </c>
      <c r="E46" s="3">
        <v>1</v>
      </c>
      <c r="F46" s="5">
        <v>0.2</v>
      </c>
      <c r="G46" s="3">
        <v>0.15254237288135594</v>
      </c>
      <c r="H46" s="7"/>
      <c r="I46" s="21">
        <f t="shared" si="0"/>
        <v>3.0508474576271191E-2</v>
      </c>
      <c r="J46" s="46">
        <f t="shared" si="5"/>
        <v>1.9606162549015413E-2</v>
      </c>
      <c r="L46">
        <v>0.2</v>
      </c>
      <c r="M46" s="21">
        <f t="shared" si="1"/>
        <v>4.0000000000000008E-2</v>
      </c>
      <c r="N46" s="47">
        <f t="shared" si="2"/>
        <v>4.7013977128335459E-2</v>
      </c>
      <c r="P46">
        <v>7.2881355932203393E-2</v>
      </c>
      <c r="Q46" s="46">
        <f t="shared" si="3"/>
        <v>1.4576271186440679E-2</v>
      </c>
      <c r="R46" s="46">
        <f t="shared" si="4"/>
        <v>0.13180845812078332</v>
      </c>
    </row>
    <row r="47" spans="1:18" x14ac:dyDescent="0.25">
      <c r="A47" s="4">
        <v>44</v>
      </c>
      <c r="B47" s="107"/>
      <c r="C47" s="107"/>
      <c r="D47" s="107"/>
      <c r="E47" s="3">
        <v>2</v>
      </c>
      <c r="F47" s="5">
        <v>0.18</v>
      </c>
      <c r="G47" s="3">
        <v>0.15254237288135594</v>
      </c>
      <c r="H47" s="7"/>
      <c r="I47" s="21">
        <f t="shared" si="0"/>
        <v>2.7457627118644069E-2</v>
      </c>
      <c r="J47" s="46">
        <f t="shared" si="5"/>
        <v>1.5749212539373031E-2</v>
      </c>
      <c r="L47">
        <v>0.2</v>
      </c>
      <c r="M47" s="21">
        <f t="shared" si="1"/>
        <v>3.5999999999999997E-2</v>
      </c>
      <c r="N47" s="47">
        <f t="shared" si="2"/>
        <v>4.1931385006353232E-2</v>
      </c>
      <c r="P47">
        <v>7.2881355932203393E-2</v>
      </c>
      <c r="Q47" s="46">
        <f t="shared" si="3"/>
        <v>1.3118644067796611E-2</v>
      </c>
      <c r="R47" s="46">
        <f t="shared" si="4"/>
        <v>0.11765673852229719</v>
      </c>
    </row>
    <row r="48" spans="1:18" x14ac:dyDescent="0.25">
      <c r="A48" s="4">
        <v>45</v>
      </c>
      <c r="B48" s="107"/>
      <c r="C48" s="107"/>
      <c r="D48" s="107"/>
      <c r="E48" s="3">
        <v>3</v>
      </c>
      <c r="F48" s="5">
        <v>0.22</v>
      </c>
      <c r="G48" s="3">
        <v>0.15254237288135594</v>
      </c>
      <c r="H48" s="7"/>
      <c r="I48" s="21">
        <f t="shared" si="0"/>
        <v>3.355932203389831E-2</v>
      </c>
      <c r="J48" s="46">
        <f t="shared" si="5"/>
        <v>2.3463112558657788E-2</v>
      </c>
      <c r="L48">
        <v>0.2</v>
      </c>
      <c r="M48" s="21">
        <f t="shared" si="1"/>
        <v>4.4000000000000004E-2</v>
      </c>
      <c r="N48" s="47">
        <f t="shared" si="2"/>
        <v>5.2096569250317665E-2</v>
      </c>
      <c r="P48">
        <v>7.2881355932203393E-2</v>
      </c>
      <c r="Q48" s="46">
        <f t="shared" si="3"/>
        <v>1.6033898305084747E-2</v>
      </c>
      <c r="R48" s="46">
        <f t="shared" si="4"/>
        <v>0.14596017771926939</v>
      </c>
    </row>
    <row r="49" spans="1:18" x14ac:dyDescent="0.25">
      <c r="A49" s="4">
        <v>46</v>
      </c>
      <c r="B49" s="107"/>
      <c r="C49" s="107"/>
      <c r="D49" s="107" t="s">
        <v>13</v>
      </c>
      <c r="E49" s="3">
        <v>1</v>
      </c>
      <c r="F49" s="5">
        <v>0.31</v>
      </c>
      <c r="G49" s="6">
        <v>9.0217391304347833E-2</v>
      </c>
      <c r="H49" s="7"/>
      <c r="I49" s="21">
        <f t="shared" si="0"/>
        <v>2.7967391304347829E-2</v>
      </c>
      <c r="J49" s="46">
        <f t="shared" si="5"/>
        <v>1.6393667894245043E-2</v>
      </c>
      <c r="L49">
        <v>0.11304347826086955</v>
      </c>
      <c r="M49" s="21">
        <f t="shared" si="1"/>
        <v>3.5043478260869558E-2</v>
      </c>
      <c r="N49" s="47">
        <f t="shared" si="2"/>
        <v>4.0715982542400955E-2</v>
      </c>
      <c r="P49">
        <v>3.3695652173913043E-2</v>
      </c>
      <c r="Q49" s="46">
        <f t="shared" si="3"/>
        <v>1.0445652173913043E-2</v>
      </c>
      <c r="R49" s="46">
        <f t="shared" si="4"/>
        <v>9.1705360911777112E-2</v>
      </c>
    </row>
    <row r="50" spans="1:18" x14ac:dyDescent="0.25">
      <c r="A50" s="4">
        <v>47</v>
      </c>
      <c r="B50" s="107"/>
      <c r="C50" s="107"/>
      <c r="D50" s="107"/>
      <c r="E50" s="3">
        <v>2</v>
      </c>
      <c r="F50" s="5">
        <v>0.28999999999999998</v>
      </c>
      <c r="G50" s="6">
        <v>9.0217391304347833E-2</v>
      </c>
      <c r="H50" s="7"/>
      <c r="I50" s="21">
        <f t="shared" si="0"/>
        <v>2.6163043478260869E-2</v>
      </c>
      <c r="J50" s="46">
        <f t="shared" si="5"/>
        <v>1.4112570768977078E-2</v>
      </c>
      <c r="L50">
        <v>0.11304347826086955</v>
      </c>
      <c r="M50" s="21">
        <f t="shared" si="1"/>
        <v>3.2782608695652166E-2</v>
      </c>
      <c r="N50" s="47">
        <f t="shared" si="2"/>
        <v>3.7843213082150148E-2</v>
      </c>
      <c r="P50">
        <v>3.3695652173913043E-2</v>
      </c>
      <c r="Q50" s="46">
        <f t="shared" si="3"/>
        <v>9.7717391304347825E-3</v>
      </c>
      <c r="R50" s="46">
        <f t="shared" si="4"/>
        <v>8.5162515829463908E-2</v>
      </c>
    </row>
    <row r="51" spans="1:18" x14ac:dyDescent="0.25">
      <c r="A51" s="4">
        <v>48</v>
      </c>
      <c r="B51" s="107"/>
      <c r="C51" s="107"/>
      <c r="D51" s="107"/>
      <c r="E51" s="3">
        <v>3</v>
      </c>
      <c r="F51" s="5">
        <v>0.33</v>
      </c>
      <c r="G51" s="6">
        <v>9.0217391304347833E-2</v>
      </c>
      <c r="H51" s="7"/>
      <c r="I51" s="21">
        <f t="shared" si="0"/>
        <v>2.9771739130434786E-2</v>
      </c>
      <c r="J51" s="46">
        <f t="shared" si="5"/>
        <v>1.8674765019513005E-2</v>
      </c>
      <c r="L51">
        <v>0.11304347826086955</v>
      </c>
      <c r="M51" s="21">
        <f t="shared" si="1"/>
        <v>3.730434782608695E-2</v>
      </c>
      <c r="N51" s="47">
        <f t="shared" si="2"/>
        <v>4.3588752002651776E-2</v>
      </c>
      <c r="P51">
        <v>3.3695652173913043E-2</v>
      </c>
      <c r="Q51" s="46">
        <f t="shared" si="3"/>
        <v>1.1119565217391304E-2</v>
      </c>
      <c r="R51" s="46">
        <f t="shared" si="4"/>
        <v>9.8248205994090329E-2</v>
      </c>
    </row>
  </sheetData>
  <mergeCells count="26">
    <mergeCell ref="D7:D9"/>
    <mergeCell ref="D10:D12"/>
    <mergeCell ref="A2:A3"/>
    <mergeCell ref="B2:B3"/>
    <mergeCell ref="C2:C3"/>
    <mergeCell ref="D2:D3"/>
    <mergeCell ref="B4:B27"/>
    <mergeCell ref="C4:C15"/>
    <mergeCell ref="D4:D6"/>
    <mergeCell ref="D13:D15"/>
    <mergeCell ref="D31:D33"/>
    <mergeCell ref="D34:D36"/>
    <mergeCell ref="D25:D27"/>
    <mergeCell ref="B28:B51"/>
    <mergeCell ref="C28:C39"/>
    <mergeCell ref="D28:D30"/>
    <mergeCell ref="C16:C27"/>
    <mergeCell ref="D16:D18"/>
    <mergeCell ref="D19:D21"/>
    <mergeCell ref="D22:D24"/>
    <mergeCell ref="D46:D48"/>
    <mergeCell ref="D49:D51"/>
    <mergeCell ref="D37:D39"/>
    <mergeCell ref="C40:C51"/>
    <mergeCell ref="D40:D42"/>
    <mergeCell ref="D43:D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2" sqref="D2:F51"/>
    </sheetView>
  </sheetViews>
  <sheetFormatPr defaultRowHeight="15" x14ac:dyDescent="0.25"/>
  <cols>
    <col min="1" max="1" width="5" customWidth="1"/>
    <col min="2" max="2" width="13.28515625" customWidth="1"/>
    <col min="6" max="6" width="10.5703125" customWidth="1"/>
    <col min="7" max="7" width="15.28515625" customWidth="1"/>
  </cols>
  <sheetData>
    <row r="1" spans="1: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x14ac:dyDescent="0.25">
      <c r="A2" s="106" t="s">
        <v>0</v>
      </c>
      <c r="B2" s="106" t="s">
        <v>1</v>
      </c>
      <c r="C2" s="106" t="s">
        <v>2</v>
      </c>
      <c r="D2" s="106" t="s">
        <v>16</v>
      </c>
      <c r="E2" s="106"/>
      <c r="F2" s="106"/>
      <c r="G2" s="112" t="s">
        <v>3</v>
      </c>
      <c r="H2" s="12" t="s">
        <v>17</v>
      </c>
      <c r="I2" s="111" t="s">
        <v>68</v>
      </c>
      <c r="J2" s="106"/>
      <c r="K2" s="106"/>
      <c r="L2" s="2"/>
      <c r="M2" s="2"/>
      <c r="N2" s="1"/>
      <c r="O2" s="1"/>
    </row>
    <row r="3" spans="1:15" x14ac:dyDescent="0.25">
      <c r="A3" s="106"/>
      <c r="B3" s="106"/>
      <c r="C3" s="106"/>
      <c r="D3" s="9" t="s">
        <v>5</v>
      </c>
      <c r="E3" s="9" t="s">
        <v>6</v>
      </c>
      <c r="F3" s="9" t="s">
        <v>4</v>
      </c>
      <c r="G3" s="106"/>
      <c r="H3" s="15" t="s">
        <v>7</v>
      </c>
      <c r="I3" s="54" t="s">
        <v>65</v>
      </c>
      <c r="J3" s="54" t="s">
        <v>66</v>
      </c>
      <c r="K3" s="54" t="s">
        <v>67</v>
      </c>
      <c r="L3" s="2"/>
      <c r="M3" s="2"/>
      <c r="N3" s="1"/>
      <c r="O3" s="1"/>
    </row>
    <row r="4" spans="1:15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0">
        <v>0.21</v>
      </c>
      <c r="I4" s="55">
        <v>5.2736138703268924</v>
      </c>
      <c r="J4" s="55">
        <v>7.1640346100320675</v>
      </c>
      <c r="K4" s="55">
        <v>34.396671289875179</v>
      </c>
      <c r="L4" s="7"/>
      <c r="M4" s="7"/>
      <c r="N4" s="3"/>
      <c r="O4" s="3"/>
    </row>
    <row r="5" spans="1:15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0">
        <v>1.03</v>
      </c>
      <c r="I5" s="55">
        <v>1.590711033102991</v>
      </c>
      <c r="J5" s="55">
        <v>1.870196518671124</v>
      </c>
      <c r="K5" s="55">
        <v>10.5947780186634</v>
      </c>
      <c r="L5" s="7"/>
      <c r="M5" s="7"/>
      <c r="N5" s="3"/>
      <c r="O5" s="3"/>
    </row>
    <row r="6" spans="1:15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0">
        <v>1.17</v>
      </c>
      <c r="I6" s="55">
        <v>1.283672080132257</v>
      </c>
      <c r="J6" s="55">
        <v>1.4639602949641071</v>
      </c>
      <c r="K6" s="55">
        <v>8.2980665504937363</v>
      </c>
      <c r="L6" s="7"/>
      <c r="M6" s="7"/>
      <c r="N6" s="3"/>
      <c r="O6" s="3"/>
    </row>
    <row r="7" spans="1:15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0">
        <v>0.42</v>
      </c>
      <c r="I7" s="55">
        <v>3.1665763650592988</v>
      </c>
      <c r="J7" s="55">
        <v>3.4368003872451136</v>
      </c>
      <c r="K7" s="55">
        <v>18.307905686546466</v>
      </c>
      <c r="L7" s="7"/>
      <c r="M7" s="7"/>
      <c r="N7" s="3"/>
      <c r="O7" s="3"/>
    </row>
    <row r="8" spans="1:15" x14ac:dyDescent="0.25">
      <c r="A8" s="19">
        <v>5</v>
      </c>
      <c r="B8" s="110"/>
      <c r="C8" s="110"/>
      <c r="D8" s="110">
        <v>2</v>
      </c>
      <c r="E8" s="110">
        <v>26.5</v>
      </c>
      <c r="F8" s="110">
        <v>81.59</v>
      </c>
      <c r="G8" s="19" t="s">
        <v>10</v>
      </c>
      <c r="H8" s="20">
        <v>0.17</v>
      </c>
      <c r="I8" s="55">
        <v>4.4322153640217143</v>
      </c>
      <c r="J8" s="55">
        <v>6.9960385679049253</v>
      </c>
      <c r="K8" s="55">
        <v>33.809251856082241</v>
      </c>
      <c r="L8" s="7"/>
      <c r="M8" s="7"/>
      <c r="N8" s="3"/>
      <c r="O8" s="3"/>
    </row>
    <row r="9" spans="1:15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0">
        <v>1.07</v>
      </c>
      <c r="I9" s="55">
        <v>1.6210404433049372</v>
      </c>
      <c r="J9" s="55">
        <v>1.8762840076476386</v>
      </c>
      <c r="K9" s="55">
        <v>10.597949369385718</v>
      </c>
      <c r="L9" s="7"/>
      <c r="M9" s="7"/>
      <c r="N9" s="3"/>
      <c r="O9" s="3"/>
    </row>
    <row r="10" spans="1:15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0">
        <v>1.2</v>
      </c>
      <c r="I10" s="55">
        <v>1.2979351032448379</v>
      </c>
      <c r="J10" s="55">
        <v>1.465480728504871</v>
      </c>
      <c r="K10" s="55">
        <v>8.3171521035598719</v>
      </c>
      <c r="L10" s="7"/>
      <c r="M10" s="7"/>
      <c r="N10" s="3"/>
      <c r="O10" s="3"/>
    </row>
    <row r="11" spans="1:15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0">
        <v>0.45</v>
      </c>
      <c r="I11" s="55">
        <v>3.2925972748981591</v>
      </c>
      <c r="J11" s="55">
        <v>3.4674572921078641</v>
      </c>
      <c r="K11" s="55">
        <v>18.381877022653725</v>
      </c>
      <c r="L11" s="7"/>
      <c r="M11" s="7"/>
      <c r="N11" s="3"/>
      <c r="O11" s="3"/>
    </row>
    <row r="12" spans="1:15" x14ac:dyDescent="0.25">
      <c r="A12" s="19">
        <v>9</v>
      </c>
      <c r="B12" s="110"/>
      <c r="C12" s="110"/>
      <c r="D12" s="110">
        <v>3</v>
      </c>
      <c r="E12" s="110">
        <v>28</v>
      </c>
      <c r="F12" s="110">
        <v>86.18</v>
      </c>
      <c r="G12" s="19" t="s">
        <v>10</v>
      </c>
      <c r="H12" s="20">
        <v>0.2</v>
      </c>
      <c r="I12" s="55">
        <v>5.1074589127686476</v>
      </c>
      <c r="J12" s="55">
        <v>7.1156289707750942</v>
      </c>
      <c r="K12" s="55">
        <v>34.174757281553397</v>
      </c>
      <c r="L12" s="7"/>
      <c r="M12" s="7"/>
      <c r="N12" s="3"/>
      <c r="O12" s="3"/>
    </row>
    <row r="13" spans="1:15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0">
        <v>1.05</v>
      </c>
      <c r="I13" s="55">
        <v>1.6037565468665342</v>
      </c>
      <c r="J13" s="55">
        <v>1.8732982392448718</v>
      </c>
      <c r="K13" s="55">
        <v>10.614886731391586</v>
      </c>
      <c r="L13" s="7"/>
      <c r="M13" s="7"/>
      <c r="N13" s="3"/>
      <c r="O13" s="3"/>
    </row>
    <row r="14" spans="1:15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0">
        <v>1.1499999999999999</v>
      </c>
      <c r="I14" s="55">
        <v>1.2708184466553074</v>
      </c>
      <c r="J14" s="55">
        <v>1.4584829567427211</v>
      </c>
      <c r="K14" s="55">
        <v>8.3073026593499382</v>
      </c>
      <c r="L14" s="7"/>
      <c r="M14" s="7"/>
      <c r="N14" s="3"/>
      <c r="O14" s="3"/>
    </row>
    <row r="15" spans="1:15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0">
        <v>0.48</v>
      </c>
      <c r="I15" s="55">
        <v>3.3923303834808261</v>
      </c>
      <c r="J15" s="55">
        <v>3.4836933502753067</v>
      </c>
      <c r="K15" s="55">
        <v>18.446601941747574</v>
      </c>
      <c r="L15" s="7"/>
      <c r="M15" s="7"/>
      <c r="N15" s="3"/>
      <c r="O15" s="3"/>
    </row>
    <row r="16" spans="1:15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0">
        <v>0.17</v>
      </c>
      <c r="I16" s="55">
        <v>6.6631962519521091</v>
      </c>
      <c r="J16" s="55">
        <v>10.28477464683459</v>
      </c>
      <c r="K16" s="55">
        <v>44.317532838378078</v>
      </c>
      <c r="L16" s="7"/>
      <c r="M16" s="7"/>
      <c r="N16" s="3"/>
      <c r="O16" s="3"/>
    </row>
    <row r="17" spans="1:15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0">
        <v>1.57</v>
      </c>
      <c r="I17" s="55">
        <v>1.3109262644238122</v>
      </c>
      <c r="J17" s="55">
        <v>1.4665058797821284</v>
      </c>
      <c r="K17" s="55">
        <v>7.8411972048729197</v>
      </c>
      <c r="L17" s="7"/>
      <c r="M17" s="7"/>
      <c r="N17" s="3"/>
      <c r="O17" s="3"/>
    </row>
    <row r="18" spans="1:15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0">
        <v>0.89</v>
      </c>
      <c r="I18" s="55">
        <v>1.8295714427761756</v>
      </c>
      <c r="J18" s="55">
        <v>2.1244092914352612</v>
      </c>
      <c r="K18" s="55">
        <v>10.559616013963129</v>
      </c>
      <c r="L18" s="7"/>
      <c r="M18" s="7"/>
      <c r="N18" s="3"/>
      <c r="O18" s="3"/>
    </row>
    <row r="19" spans="1:15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0">
        <v>0.39</v>
      </c>
      <c r="I19" s="55">
        <v>3.7602515478621679</v>
      </c>
      <c r="J19" s="55">
        <v>4.2615580099696997</v>
      </c>
      <c r="K19" s="55">
        <v>20.612397311426438</v>
      </c>
      <c r="L19" s="7"/>
      <c r="M19" s="7"/>
      <c r="N19" s="3"/>
      <c r="O19" s="3"/>
    </row>
    <row r="20" spans="1:15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0">
        <v>0.15</v>
      </c>
      <c r="I20" s="55">
        <v>6.0682680151706698</v>
      </c>
      <c r="J20" s="55">
        <v>10.165184243964424</v>
      </c>
      <c r="K20" s="55">
        <v>44.01294498381877</v>
      </c>
      <c r="L20" s="7"/>
      <c r="M20" s="7"/>
      <c r="N20" s="3"/>
      <c r="O20" s="3"/>
    </row>
    <row r="21" spans="1:15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0">
        <v>1.54</v>
      </c>
      <c r="I21" s="55">
        <v>1.3003431461080008</v>
      </c>
      <c r="J21" s="55">
        <v>1.4653707156883775</v>
      </c>
      <c r="K21" s="55">
        <v>7.8174252931534509</v>
      </c>
      <c r="L21" s="7"/>
      <c r="M21" s="7"/>
      <c r="N21" s="3"/>
      <c r="O21" s="3"/>
    </row>
    <row r="22" spans="1:15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0">
        <v>0.92</v>
      </c>
      <c r="I22" s="55">
        <v>1.852360798109163</v>
      </c>
      <c r="J22" s="55">
        <v>2.1269543119164687</v>
      </c>
      <c r="K22" s="55">
        <v>10.595187842971718</v>
      </c>
      <c r="L22" s="7"/>
      <c r="M22" s="7"/>
      <c r="N22" s="3"/>
      <c r="O22" s="3"/>
    </row>
    <row r="23" spans="1:15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0">
        <v>0.41</v>
      </c>
      <c r="I23" s="55">
        <v>3.860503838919553</v>
      </c>
      <c r="J23" s="55">
        <v>4.2768153221557625</v>
      </c>
      <c r="K23" s="55">
        <v>20.648827847501778</v>
      </c>
      <c r="L23" s="7"/>
      <c r="M23" s="7"/>
      <c r="N23" s="3"/>
      <c r="O23" s="3"/>
    </row>
    <row r="24" spans="1:15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0">
        <v>0.19</v>
      </c>
      <c r="I24" s="55">
        <v>7.132876438884824</v>
      </c>
      <c r="J24" s="55">
        <v>10.379188122784726</v>
      </c>
      <c r="K24" s="55">
        <v>44.557996934082787</v>
      </c>
      <c r="L24" s="7"/>
      <c r="M24" s="7"/>
      <c r="N24" s="3"/>
      <c r="O24" s="3"/>
    </row>
    <row r="25" spans="1:15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0">
        <v>1.6</v>
      </c>
      <c r="I25" s="55">
        <v>1.3179519595448799</v>
      </c>
      <c r="J25" s="55">
        <v>1.4707750952986021</v>
      </c>
      <c r="K25" s="55">
        <v>7.8398058252427196</v>
      </c>
      <c r="L25" s="7"/>
      <c r="M25" s="7"/>
      <c r="N25" s="3"/>
      <c r="O25" s="3"/>
    </row>
    <row r="26" spans="1:15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0">
        <v>0.86</v>
      </c>
      <c r="I26" s="55">
        <v>1.7993120277540944</v>
      </c>
      <c r="J26" s="55">
        <v>2.1157767205460831</v>
      </c>
      <c r="K26" s="55">
        <v>10.56671934974035</v>
      </c>
      <c r="L26" s="7"/>
      <c r="M26" s="7"/>
      <c r="N26" s="3"/>
      <c r="O26" s="3"/>
    </row>
    <row r="27" spans="1:15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0">
        <v>0.37</v>
      </c>
      <c r="I27" s="55">
        <v>3.6491611712850647</v>
      </c>
      <c r="J27" s="55">
        <v>4.2309145231635696</v>
      </c>
      <c r="K27" s="55">
        <v>20.572028339018633</v>
      </c>
      <c r="L27" s="7"/>
      <c r="M27" s="7"/>
      <c r="N27" s="3"/>
      <c r="O27" s="3"/>
    </row>
    <row r="28" spans="1:15" x14ac:dyDescent="0.25">
      <c r="A28" s="19">
        <v>25</v>
      </c>
      <c r="B28" s="110" t="s">
        <v>15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0">
        <v>0.17</v>
      </c>
      <c r="I28" s="55">
        <v>4.6404402468952188</v>
      </c>
      <c r="J28" s="55">
        <v>9.2682562224381506</v>
      </c>
      <c r="K28" s="55">
        <v>36.550542547115931</v>
      </c>
      <c r="L28" s="7"/>
      <c r="M28" s="7"/>
      <c r="N28" s="3"/>
      <c r="O28" s="3"/>
    </row>
    <row r="29" spans="1:15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0">
        <v>0.67</v>
      </c>
      <c r="I29" s="55">
        <v>1.5849953770968168</v>
      </c>
      <c r="J29" s="55">
        <v>2.9357658973240528</v>
      </c>
      <c r="K29" s="55">
        <v>13.331401246196206</v>
      </c>
      <c r="L29" s="7"/>
      <c r="M29" s="7"/>
      <c r="N29" s="3"/>
      <c r="O29" s="3"/>
    </row>
    <row r="30" spans="1:15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0">
        <v>0.19</v>
      </c>
      <c r="I30" s="55">
        <v>4.3915097478208791</v>
      </c>
      <c r="J30" s="55">
        <v>9.2824182438306675</v>
      </c>
      <c r="K30" s="55">
        <v>28.002043944813494</v>
      </c>
      <c r="L30" s="7"/>
      <c r="M30" s="7"/>
      <c r="N30" s="3"/>
      <c r="O30" s="3"/>
    </row>
    <row r="31" spans="1:15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0">
        <v>0.33</v>
      </c>
      <c r="I31" s="55">
        <v>2.2066429146075164</v>
      </c>
      <c r="J31" s="55">
        <v>4.5127257325478425</v>
      </c>
      <c r="K31" s="55">
        <v>18.240659017358048</v>
      </c>
      <c r="L31" s="7"/>
      <c r="M31" s="7"/>
      <c r="N31" s="3"/>
      <c r="O31" s="3"/>
    </row>
    <row r="32" spans="1:15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0">
        <v>0.21</v>
      </c>
      <c r="I32" s="55">
        <v>5.4903377280115588</v>
      </c>
      <c r="J32" s="55">
        <v>9.4390996551098194</v>
      </c>
      <c r="K32" s="55">
        <v>36.985668053629226</v>
      </c>
      <c r="L32" s="7"/>
      <c r="M32" s="7"/>
      <c r="N32" s="3"/>
      <c r="O32" s="3"/>
    </row>
    <row r="33" spans="1:15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0">
        <v>0.7</v>
      </c>
      <c r="I33" s="55">
        <v>1.6326530612244901</v>
      </c>
      <c r="J33" s="55">
        <v>2.9406425848611364</v>
      </c>
      <c r="K33" s="55">
        <v>13.370319001386965</v>
      </c>
      <c r="L33" s="7"/>
      <c r="M33" s="7"/>
      <c r="N33" s="3"/>
      <c r="O33" s="3"/>
    </row>
    <row r="34" spans="1:15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0">
        <v>0.21</v>
      </c>
      <c r="I34" s="55">
        <v>4.7679248690626688</v>
      </c>
      <c r="J34" s="55">
        <v>9.3422883765958726</v>
      </c>
      <c r="K34" s="55">
        <v>28.294036061026354</v>
      </c>
      <c r="L34" s="7"/>
      <c r="M34" s="7"/>
      <c r="N34" s="3"/>
      <c r="O34" s="3"/>
    </row>
    <row r="35" spans="1:15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0">
        <v>0.36</v>
      </c>
      <c r="I35" s="55">
        <v>2.3879758393032731</v>
      </c>
      <c r="J35" s="55">
        <v>4.5602145983340385</v>
      </c>
      <c r="K35" s="55">
        <v>18.338727076591155</v>
      </c>
      <c r="L35" s="7"/>
      <c r="M35" s="7"/>
      <c r="N35" s="3"/>
      <c r="O35" s="3"/>
    </row>
    <row r="36" spans="1:15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0">
        <v>0.15</v>
      </c>
      <c r="I36" s="55">
        <v>4.0455120101137796</v>
      </c>
      <c r="J36" s="55">
        <v>9.1486658195679791</v>
      </c>
      <c r="K36" s="55">
        <v>36.245954692556637</v>
      </c>
      <c r="L36" s="7"/>
      <c r="M36" s="7"/>
      <c r="N36" s="3"/>
      <c r="O36" s="3"/>
    </row>
    <row r="37" spans="1:15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0">
        <v>0.64</v>
      </c>
      <c r="I37" s="55">
        <v>1.5328697850821744</v>
      </c>
      <c r="J37" s="55">
        <v>2.9224904701397709</v>
      </c>
      <c r="K37" s="55">
        <v>13.288834951456311</v>
      </c>
      <c r="L37" s="7"/>
      <c r="M37" s="7"/>
      <c r="N37" s="3"/>
      <c r="O37" s="3"/>
    </row>
    <row r="38" spans="1:15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0">
        <v>0.17</v>
      </c>
      <c r="I38" s="55">
        <v>3.8967799509184204</v>
      </c>
      <c r="J38" s="55">
        <v>9.1785634202855224</v>
      </c>
      <c r="K38" s="55">
        <v>27.869788692175899</v>
      </c>
      <c r="L38" s="7"/>
      <c r="M38" s="7"/>
      <c r="N38" s="3"/>
      <c r="O38" s="3"/>
    </row>
    <row r="39" spans="1:15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0">
        <v>0.3</v>
      </c>
      <c r="I39" s="55">
        <v>1.9721871049304678</v>
      </c>
      <c r="J39" s="55">
        <v>4.4726810673443458</v>
      </c>
      <c r="K39" s="55">
        <v>18.122977346278319</v>
      </c>
      <c r="L39" s="7"/>
      <c r="M39" s="7"/>
      <c r="N39" s="3"/>
      <c r="O39" s="3"/>
    </row>
    <row r="40" spans="1:15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0">
        <v>0.17</v>
      </c>
      <c r="I40" s="55">
        <v>5.2353684836766545</v>
      </c>
      <c r="J40" s="55">
        <v>10.793033859032811</v>
      </c>
      <c r="K40" s="55">
        <v>31.067961165048548</v>
      </c>
      <c r="L40" s="7"/>
      <c r="M40" s="7"/>
      <c r="N40" s="3"/>
      <c r="O40" s="3"/>
    </row>
    <row r="41" spans="1:15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0">
        <v>0.63</v>
      </c>
      <c r="I41" s="55">
        <v>1.7578712901089639</v>
      </c>
      <c r="J41" s="55">
        <v>3.517476452673403</v>
      </c>
      <c r="K41" s="55">
        <v>14.239482200647251</v>
      </c>
      <c r="L41" s="7"/>
      <c r="M41" s="7"/>
      <c r="N41" s="3"/>
      <c r="O41" s="3"/>
    </row>
    <row r="42" spans="1:15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0">
        <v>0.2</v>
      </c>
      <c r="I42" s="55">
        <v>3.9190897597977234</v>
      </c>
      <c r="J42" s="55">
        <v>9.4027954256670903</v>
      </c>
      <c r="K42" s="55">
        <v>26.407766990291265</v>
      </c>
      <c r="L42" s="7"/>
      <c r="M42" s="7"/>
      <c r="N42" s="3"/>
      <c r="O42" s="3"/>
    </row>
    <row r="43" spans="1:15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0">
        <v>0.31</v>
      </c>
      <c r="I43" s="55">
        <v>2.1206312956241593</v>
      </c>
      <c r="J43" s="55">
        <v>5.2465467065622828</v>
      </c>
      <c r="K43" s="55">
        <v>11.775759473849046</v>
      </c>
      <c r="L43" s="7"/>
      <c r="M43" s="7"/>
      <c r="N43" s="3"/>
      <c r="O43" s="3"/>
    </row>
    <row r="44" spans="1:15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0">
        <v>0.15</v>
      </c>
      <c r="I44" s="55">
        <v>4.6523388116308473</v>
      </c>
      <c r="J44" s="55">
        <v>10.673443456162643</v>
      </c>
      <c r="K44" s="55">
        <v>30.809061488673137</v>
      </c>
      <c r="L44" s="7"/>
      <c r="M44" s="7"/>
      <c r="N44" s="3"/>
      <c r="O44" s="3"/>
    </row>
    <row r="45" spans="1:15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0">
        <v>0.6</v>
      </c>
      <c r="I45" s="55">
        <v>1.6940581542351458</v>
      </c>
      <c r="J45" s="55">
        <v>3.5069885641677256</v>
      </c>
      <c r="K45" s="55">
        <v>14.239482200647251</v>
      </c>
      <c r="L45" s="7"/>
      <c r="M45" s="7"/>
      <c r="N45" s="3"/>
      <c r="O45" s="3"/>
    </row>
    <row r="46" spans="1:15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0">
        <v>0.18</v>
      </c>
      <c r="I46" s="55">
        <v>3.5117291754459901</v>
      </c>
      <c r="J46" s="55">
        <v>9.3180855569673859</v>
      </c>
      <c r="K46" s="55">
        <v>26.105717367853295</v>
      </c>
      <c r="L46" s="7"/>
      <c r="M46" s="7"/>
      <c r="N46" s="3"/>
      <c r="O46" s="3"/>
    </row>
    <row r="47" spans="1:15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0">
        <v>0.28999999999999998</v>
      </c>
      <c r="I47" s="55">
        <v>1.9530057979859632</v>
      </c>
      <c r="J47" s="55">
        <v>5.2228015598299962</v>
      </c>
      <c r="K47" s="55">
        <v>11.784399062604622</v>
      </c>
      <c r="L47" s="7"/>
      <c r="M47" s="7"/>
      <c r="N47" s="3"/>
      <c r="O47" s="3"/>
    </row>
    <row r="48" spans="1:15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0">
        <v>0.19</v>
      </c>
      <c r="I48" s="55">
        <v>5.7222702774635694</v>
      </c>
      <c r="J48" s="55">
        <v>10.887447334982946</v>
      </c>
      <c r="K48" s="55">
        <v>31.272355646397543</v>
      </c>
      <c r="L48" s="7"/>
      <c r="M48" s="7"/>
      <c r="N48" s="3"/>
      <c r="O48" s="3"/>
    </row>
    <row r="49" spans="1:15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0">
        <v>0.65</v>
      </c>
      <c r="I49" s="55">
        <v>1.7893610813964793</v>
      </c>
      <c r="J49" s="55">
        <v>3.5265369954061176</v>
      </c>
      <c r="K49" s="55">
        <v>14.27931292008962</v>
      </c>
      <c r="L49" s="7"/>
      <c r="M49" s="7"/>
      <c r="N49" s="3"/>
      <c r="O49" s="3"/>
    </row>
    <row r="50" spans="1:15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0">
        <v>0.22</v>
      </c>
      <c r="I50" s="55">
        <v>4.2753706470520623</v>
      </c>
      <c r="J50" s="55">
        <v>9.4721035000577558</v>
      </c>
      <c r="K50" s="55">
        <v>26.4783759929391</v>
      </c>
      <c r="L50" s="7"/>
      <c r="M50" s="7"/>
      <c r="N50" s="3"/>
      <c r="O50" s="3"/>
    </row>
    <row r="51" spans="1:15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0">
        <v>0.33</v>
      </c>
      <c r="I51" s="55">
        <v>2.2679385511243919</v>
      </c>
      <c r="J51" s="55">
        <v>5.2828154479996918</v>
      </c>
      <c r="K51" s="55">
        <v>11.885848779052665</v>
      </c>
      <c r="L51" s="7"/>
      <c r="M51" s="7"/>
      <c r="N51" s="3"/>
      <c r="O51" s="3"/>
    </row>
  </sheetData>
  <mergeCells count="48">
    <mergeCell ref="I2:K2"/>
    <mergeCell ref="D2:F2"/>
    <mergeCell ref="A2:A3"/>
    <mergeCell ref="B2:B3"/>
    <mergeCell ref="C2:C3"/>
    <mergeCell ref="G2:G3"/>
    <mergeCell ref="B4:B27"/>
    <mergeCell ref="C4:C15"/>
    <mergeCell ref="D4:D7"/>
    <mergeCell ref="E4:E7"/>
    <mergeCell ref="F4:F7"/>
    <mergeCell ref="D8:D11"/>
    <mergeCell ref="C16:C27"/>
    <mergeCell ref="D16:D19"/>
    <mergeCell ref="E16:E19"/>
    <mergeCell ref="F16:F19"/>
    <mergeCell ref="D20:D23"/>
    <mergeCell ref="E8:E11"/>
    <mergeCell ref="F8:F11"/>
    <mergeCell ref="D12:D15"/>
    <mergeCell ref="E12:E15"/>
    <mergeCell ref="F12:F15"/>
    <mergeCell ref="B28:B51"/>
    <mergeCell ref="C28:C39"/>
    <mergeCell ref="D28:D31"/>
    <mergeCell ref="E28:E31"/>
    <mergeCell ref="F28:F31"/>
    <mergeCell ref="D32:D35"/>
    <mergeCell ref="E32:E35"/>
    <mergeCell ref="F32:F35"/>
    <mergeCell ref="D36:D39"/>
    <mergeCell ref="E36:E39"/>
    <mergeCell ref="F36:F39"/>
    <mergeCell ref="C40:C51"/>
    <mergeCell ref="D40:D43"/>
    <mergeCell ref="E40:E43"/>
    <mergeCell ref="F40:F43"/>
    <mergeCell ref="D44:D47"/>
    <mergeCell ref="E20:E23"/>
    <mergeCell ref="F20:F23"/>
    <mergeCell ref="D24:D27"/>
    <mergeCell ref="E24:E27"/>
    <mergeCell ref="F24:F27"/>
    <mergeCell ref="E44:E47"/>
    <mergeCell ref="F44:F47"/>
    <mergeCell ref="D48:D51"/>
    <mergeCell ref="E48:E51"/>
    <mergeCell ref="F48:F5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M2" sqref="M2:M3"/>
    </sheetView>
  </sheetViews>
  <sheetFormatPr defaultRowHeight="15" x14ac:dyDescent="0.25"/>
  <cols>
    <col min="1" max="1" width="4.140625" customWidth="1"/>
    <col min="2" max="2" width="13.140625" customWidth="1"/>
    <col min="7" max="7" width="15.140625" customWidth="1"/>
    <col min="8" max="9" width="10.28515625" bestFit="1" customWidth="1"/>
    <col min="10" max="10" width="12.42578125" customWidth="1"/>
    <col min="12" max="12" width="9.140625" customWidth="1"/>
    <col min="18" max="18" width="14.140625" customWidth="1"/>
    <col min="19" max="19" width="13.85546875" customWidth="1"/>
  </cols>
  <sheetData>
    <row r="2" spans="1:19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4" t="s">
        <v>74</v>
      </c>
      <c r="R2" s="63"/>
      <c r="S2" s="63"/>
    </row>
    <row r="3" spans="1:19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5" t="s">
        <v>75</v>
      </c>
      <c r="R3" s="65" t="s">
        <v>20</v>
      </c>
      <c r="S3" s="63"/>
    </row>
    <row r="4" spans="1:19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3.6900000000000002E-2</v>
      </c>
      <c r="I4" s="46">
        <f>(H4-0.015)/0.791</f>
        <v>2.7686472819216185E-2</v>
      </c>
      <c r="J4" s="20">
        <v>0.21</v>
      </c>
      <c r="K4" s="19">
        <v>0.04</v>
      </c>
      <c r="L4" s="21">
        <f>(I4*K4)/J4</f>
        <v>5.2736138703268921E-3</v>
      </c>
      <c r="M4" s="21">
        <f>L4*1000</f>
        <v>5.2736138703268924</v>
      </c>
      <c r="O4" s="7"/>
      <c r="P4" s="7"/>
      <c r="Q4" s="66">
        <v>0</v>
      </c>
      <c r="R4" s="67">
        <v>0</v>
      </c>
      <c r="S4" s="63"/>
    </row>
    <row r="5" spans="1:19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4.7399999999999998E-2</v>
      </c>
      <c r="I5" s="46">
        <f t="shared" ref="I5:I51" si="0">(H5-0.015)/0.791</f>
        <v>4.0960809102402018E-2</v>
      </c>
      <c r="J5" s="20">
        <v>1.03</v>
      </c>
      <c r="K5" s="19">
        <v>0.04</v>
      </c>
      <c r="L5" s="21">
        <f t="shared" ref="L5:L51" si="1">(I5*K5)/J5</f>
        <v>1.5907110331029909E-3</v>
      </c>
      <c r="M5" s="21">
        <f t="shared" ref="M5:M51" si="2">L5*1000</f>
        <v>1.590711033102991</v>
      </c>
      <c r="O5" s="7"/>
      <c r="P5" s="7"/>
      <c r="Q5" s="68">
        <v>0.05</v>
      </c>
      <c r="R5" s="67">
        <v>2.5000000000000001E-2</v>
      </c>
    </row>
    <row r="6" spans="1:19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4.4699999999999997E-2</v>
      </c>
      <c r="I6" s="46">
        <f t="shared" si="0"/>
        <v>3.7547408343868514E-2</v>
      </c>
      <c r="J6" s="20">
        <v>1.17</v>
      </c>
      <c r="K6" s="19">
        <v>0.04</v>
      </c>
      <c r="L6" s="21">
        <f t="shared" si="1"/>
        <v>1.283672080132257E-3</v>
      </c>
      <c r="M6" s="21">
        <f t="shared" si="2"/>
        <v>1.283672080132257</v>
      </c>
      <c r="O6" s="7"/>
      <c r="P6" s="7"/>
      <c r="Q6" s="68">
        <v>0.1</v>
      </c>
      <c r="R6" s="67">
        <v>5.3999999999999999E-2</v>
      </c>
    </row>
    <row r="7" spans="1:19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4.1300000000000003E-2</v>
      </c>
      <c r="I7" s="46">
        <f t="shared" si="0"/>
        <v>3.3249051833122635E-2</v>
      </c>
      <c r="J7" s="20">
        <v>0.42</v>
      </c>
      <c r="K7" s="19">
        <v>0.04</v>
      </c>
      <c r="L7" s="21">
        <f t="shared" si="1"/>
        <v>3.1665763650592987E-3</v>
      </c>
      <c r="M7" s="21">
        <f t="shared" si="2"/>
        <v>3.1665763650592988</v>
      </c>
      <c r="O7" s="7"/>
      <c r="P7" s="7"/>
      <c r="Q7" s="68">
        <v>0.15</v>
      </c>
      <c r="R7" s="67">
        <v>0.09</v>
      </c>
    </row>
    <row r="8" spans="1:19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2.9899999999999999E-2</v>
      </c>
      <c r="I8" s="46">
        <f t="shared" si="0"/>
        <v>1.8836915297092287E-2</v>
      </c>
      <c r="J8" s="20">
        <v>0.17</v>
      </c>
      <c r="K8" s="19">
        <v>0.04</v>
      </c>
      <c r="L8" s="21">
        <f t="shared" si="1"/>
        <v>4.4322153640217144E-3</v>
      </c>
      <c r="M8" s="21">
        <f t="shared" si="2"/>
        <v>4.4322153640217143</v>
      </c>
      <c r="O8" s="7"/>
      <c r="P8" s="7"/>
      <c r="Q8" s="68">
        <v>0.2</v>
      </c>
      <c r="R8" s="67">
        <v>0.13200000000000001</v>
      </c>
    </row>
    <row r="9" spans="1:19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4.9299999999999997E-2</v>
      </c>
      <c r="I9" s="46">
        <f t="shared" si="0"/>
        <v>4.3362831858407072E-2</v>
      </c>
      <c r="J9" s="20">
        <v>1.07</v>
      </c>
      <c r="K9" s="19">
        <v>0.04</v>
      </c>
      <c r="L9" s="21">
        <f t="shared" si="1"/>
        <v>1.6210404433049373E-3</v>
      </c>
      <c r="M9" s="21">
        <f t="shared" si="2"/>
        <v>1.6210404433049372</v>
      </c>
      <c r="O9" s="7"/>
      <c r="P9" s="7"/>
      <c r="Q9" s="68">
        <v>0.5</v>
      </c>
      <c r="R9" s="67">
        <v>0.4</v>
      </c>
    </row>
    <row r="10" spans="1:19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4.58E-2</v>
      </c>
      <c r="I10" s="46">
        <f t="shared" si="0"/>
        <v>3.8938053097345132E-2</v>
      </c>
      <c r="J10" s="20">
        <v>1.2</v>
      </c>
      <c r="K10" s="19">
        <v>0.04</v>
      </c>
      <c r="L10" s="21">
        <f t="shared" si="1"/>
        <v>1.2979351032448379E-3</v>
      </c>
      <c r="M10" s="21">
        <f t="shared" si="2"/>
        <v>1.2979351032448379</v>
      </c>
      <c r="O10" s="7"/>
      <c r="P10" s="7"/>
      <c r="Q10" s="68">
        <v>1</v>
      </c>
      <c r="R10" s="69">
        <v>0.77</v>
      </c>
    </row>
    <row r="11" spans="1:19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4.4299999999999999E-2</v>
      </c>
      <c r="I11" s="46">
        <f t="shared" si="0"/>
        <v>3.7041719342604293E-2</v>
      </c>
      <c r="J11" s="20">
        <v>0.45</v>
      </c>
      <c r="K11" s="19">
        <v>0.04</v>
      </c>
      <c r="L11" s="21">
        <f t="shared" si="1"/>
        <v>3.2925972748981593E-3</v>
      </c>
      <c r="M11" s="21">
        <f t="shared" si="2"/>
        <v>3.2925972748981591</v>
      </c>
      <c r="O11" s="7"/>
      <c r="P11" s="7"/>
      <c r="Q11" s="62"/>
    </row>
    <row r="12" spans="1:19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3.5200000000000002E-2</v>
      </c>
      <c r="I12" s="46">
        <f t="shared" si="0"/>
        <v>2.5537294563843238E-2</v>
      </c>
      <c r="J12" s="20">
        <v>0.2</v>
      </c>
      <c r="K12" s="19">
        <v>0.04</v>
      </c>
      <c r="L12" s="21">
        <f t="shared" si="1"/>
        <v>5.1074589127686476E-3</v>
      </c>
      <c r="M12" s="21">
        <f t="shared" si="2"/>
        <v>5.1074589127686476</v>
      </c>
      <c r="O12" s="7"/>
      <c r="P12" s="7"/>
      <c r="Q12" s="62"/>
    </row>
    <row r="13" spans="1:19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4.8300000000000003E-2</v>
      </c>
      <c r="I13" s="46">
        <f t="shared" si="0"/>
        <v>4.2098609355246529E-2</v>
      </c>
      <c r="J13" s="20">
        <v>1.05</v>
      </c>
      <c r="K13" s="19">
        <v>0.04</v>
      </c>
      <c r="L13" s="21">
        <f t="shared" si="1"/>
        <v>1.6037565468665343E-3</v>
      </c>
      <c r="M13" s="21">
        <f t="shared" si="2"/>
        <v>1.6037565468665342</v>
      </c>
      <c r="O13" s="7"/>
      <c r="P13" s="7"/>
      <c r="Q13" s="62"/>
    </row>
    <row r="14" spans="1:19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4.3900000000000002E-2</v>
      </c>
      <c r="I14" s="46">
        <f t="shared" si="0"/>
        <v>3.6536030341340078E-2</v>
      </c>
      <c r="J14" s="20">
        <v>1.1499999999999999</v>
      </c>
      <c r="K14" s="19">
        <v>0.04</v>
      </c>
      <c r="L14" s="21">
        <f t="shared" si="1"/>
        <v>1.2708184466553073E-3</v>
      </c>
      <c r="M14" s="21">
        <f t="shared" si="2"/>
        <v>1.2708184466553074</v>
      </c>
      <c r="O14" s="7"/>
      <c r="P14" s="7"/>
      <c r="Q14" s="3"/>
    </row>
    <row r="15" spans="1:19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4.7199999999999999E-2</v>
      </c>
      <c r="I15" s="46">
        <f t="shared" si="0"/>
        <v>4.0707964601769911E-2</v>
      </c>
      <c r="J15" s="20">
        <v>0.48</v>
      </c>
      <c r="K15" s="19">
        <v>0.04</v>
      </c>
      <c r="L15" s="21">
        <f t="shared" si="1"/>
        <v>3.3923303834808259E-3</v>
      </c>
      <c r="M15" s="21">
        <f t="shared" si="2"/>
        <v>3.3923303834808261</v>
      </c>
      <c r="O15" s="7"/>
      <c r="P15" s="7"/>
      <c r="Q15" s="3"/>
    </row>
    <row r="16" spans="1:19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6">
        <f t="shared" si="0"/>
        <v>2.8318584070796463E-2</v>
      </c>
      <c r="J16" s="20">
        <v>0.17</v>
      </c>
      <c r="K16" s="19">
        <v>0.04</v>
      </c>
      <c r="L16" s="21">
        <f t="shared" si="1"/>
        <v>6.6631962519521091E-3</v>
      </c>
      <c r="M16" s="21">
        <f t="shared" si="2"/>
        <v>6.6631962519521091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5.57E-2</v>
      </c>
      <c r="I17" s="46">
        <f t="shared" si="0"/>
        <v>5.1453855878634637E-2</v>
      </c>
      <c r="J17" s="20">
        <v>1.57</v>
      </c>
      <c r="K17" s="19">
        <v>0.04</v>
      </c>
      <c r="L17" s="21">
        <f t="shared" si="1"/>
        <v>1.3109262644238123E-3</v>
      </c>
      <c r="M17" s="21">
        <f t="shared" si="2"/>
        <v>1.3109262644238122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4.7199999999999999E-2</v>
      </c>
      <c r="I18" s="46">
        <f t="shared" si="0"/>
        <v>4.0707964601769911E-2</v>
      </c>
      <c r="J18" s="20">
        <v>0.89</v>
      </c>
      <c r="K18" s="19">
        <v>0.04</v>
      </c>
      <c r="L18" s="21">
        <f t="shared" si="1"/>
        <v>1.8295714427761756E-3</v>
      </c>
      <c r="M18" s="21">
        <f t="shared" si="2"/>
        <v>1.8295714427761756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4.4000000000000004E-2</v>
      </c>
      <c r="I19" s="46">
        <f t="shared" si="0"/>
        <v>3.6662452591656139E-2</v>
      </c>
      <c r="J19" s="20">
        <v>0.39</v>
      </c>
      <c r="K19" s="19">
        <v>0.04</v>
      </c>
      <c r="L19" s="21">
        <f t="shared" si="1"/>
        <v>3.760251547862168E-3</v>
      </c>
      <c r="M19" s="21">
        <f t="shared" si="2"/>
        <v>3.7602515478621679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6">
        <f t="shared" si="0"/>
        <v>2.2756005056890013E-2</v>
      </c>
      <c r="J20" s="20">
        <v>0.15</v>
      </c>
      <c r="K20" s="19">
        <v>0.04</v>
      </c>
      <c r="L20" s="21">
        <f t="shared" si="1"/>
        <v>6.0682680151706702E-3</v>
      </c>
      <c r="M20" s="21">
        <f t="shared" si="2"/>
        <v>6.0682680151706698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5.4600000000000003E-2</v>
      </c>
      <c r="I21" s="46">
        <f t="shared" si="0"/>
        <v>5.0063211125158033E-2</v>
      </c>
      <c r="J21" s="20">
        <v>1.54</v>
      </c>
      <c r="K21" s="19">
        <v>0.04</v>
      </c>
      <c r="L21" s="21">
        <f t="shared" si="1"/>
        <v>1.3003431461080007E-3</v>
      </c>
      <c r="M21" s="21">
        <f t="shared" si="2"/>
        <v>1.3003431461080008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4.87E-2</v>
      </c>
      <c r="I22" s="46">
        <f t="shared" si="0"/>
        <v>4.2604298356510743E-2</v>
      </c>
      <c r="J22" s="20">
        <v>0.92</v>
      </c>
      <c r="K22" s="19">
        <v>0.04</v>
      </c>
      <c r="L22" s="21">
        <f t="shared" si="1"/>
        <v>1.8523607981091629E-3</v>
      </c>
      <c r="M22" s="21">
        <f t="shared" si="2"/>
        <v>1.852360798109163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4.6300000000000001E-2</v>
      </c>
      <c r="I23" s="46">
        <f t="shared" si="0"/>
        <v>3.9570164348925414E-2</v>
      </c>
      <c r="J23" s="20">
        <v>0.41</v>
      </c>
      <c r="K23" s="19">
        <v>0.04</v>
      </c>
      <c r="L23" s="21">
        <f t="shared" si="1"/>
        <v>3.8605038389195531E-3</v>
      </c>
      <c r="M23" s="21">
        <f t="shared" si="2"/>
        <v>3.860503838919553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6">
        <f t="shared" si="0"/>
        <v>3.388116308470291E-2</v>
      </c>
      <c r="J24" s="20">
        <v>0.19</v>
      </c>
      <c r="K24" s="19">
        <v>0.04</v>
      </c>
      <c r="L24" s="21">
        <f t="shared" si="1"/>
        <v>7.1328764388848241E-3</v>
      </c>
      <c r="M24" s="21">
        <f t="shared" si="2"/>
        <v>7.132876438884824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5.67E-2</v>
      </c>
      <c r="I25" s="46">
        <f t="shared" si="0"/>
        <v>5.2718078381795194E-2</v>
      </c>
      <c r="J25" s="20">
        <v>1.6</v>
      </c>
      <c r="K25" s="19">
        <v>0.04</v>
      </c>
      <c r="L25" s="21">
        <f t="shared" si="1"/>
        <v>1.3179519595448799E-3</v>
      </c>
      <c r="M25" s="21">
        <f t="shared" si="2"/>
        <v>1.3179519595448799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4.5600000000000002E-2</v>
      </c>
      <c r="I26" s="46">
        <f t="shared" si="0"/>
        <v>3.8685208596713025E-2</v>
      </c>
      <c r="J26" s="20">
        <v>0.86</v>
      </c>
      <c r="K26" s="19">
        <v>0.04</v>
      </c>
      <c r="L26" s="21">
        <f t="shared" si="1"/>
        <v>1.7993120277540943E-3</v>
      </c>
      <c r="M26" s="21">
        <f t="shared" si="2"/>
        <v>1.7993120277540944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4.1700000000000001E-2</v>
      </c>
      <c r="I27" s="46">
        <f t="shared" si="0"/>
        <v>3.375474083438685E-2</v>
      </c>
      <c r="J27" s="20">
        <v>0.37</v>
      </c>
      <c r="K27" s="19">
        <v>0.04</v>
      </c>
      <c r="L27" s="21">
        <f t="shared" si="1"/>
        <v>3.6491611712850648E-3</v>
      </c>
      <c r="M27" s="21">
        <f t="shared" si="2"/>
        <v>3.6491611712850647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3.0600000000000002E-2</v>
      </c>
      <c r="I28" s="46">
        <f t="shared" si="0"/>
        <v>1.972187104930468E-2</v>
      </c>
      <c r="J28" s="20">
        <v>0.17</v>
      </c>
      <c r="K28" s="19">
        <v>0.04</v>
      </c>
      <c r="L28" s="21">
        <f t="shared" si="1"/>
        <v>4.6404402468952187E-3</v>
      </c>
      <c r="M28" s="21">
        <f t="shared" si="2"/>
        <v>4.6404402468952188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3.6000000000000004E-2</v>
      </c>
      <c r="I29" s="46">
        <f t="shared" si="0"/>
        <v>2.6548672566371685E-2</v>
      </c>
      <c r="J29" s="20">
        <v>0.67</v>
      </c>
      <c r="K29" s="19">
        <v>0.04</v>
      </c>
      <c r="L29" s="21">
        <f t="shared" si="1"/>
        <v>1.5849953770968167E-3</v>
      </c>
      <c r="M29" s="21">
        <f t="shared" si="2"/>
        <v>1.5849953770968168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3.15E-2</v>
      </c>
      <c r="I30" s="46">
        <f t="shared" si="0"/>
        <v>2.0859671302149177E-2</v>
      </c>
      <c r="J30" s="20">
        <v>0.19</v>
      </c>
      <c r="K30" s="19">
        <v>0.04</v>
      </c>
      <c r="L30" s="21">
        <f t="shared" si="1"/>
        <v>4.391509747820879E-3</v>
      </c>
      <c r="M30" s="21">
        <f t="shared" si="2"/>
        <v>4.3915097478208791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2.9399999999999999E-2</v>
      </c>
      <c r="I31" s="46">
        <f t="shared" si="0"/>
        <v>1.8204804045512009E-2</v>
      </c>
      <c r="J31" s="20">
        <v>0.33</v>
      </c>
      <c r="K31" s="19">
        <v>0.04</v>
      </c>
      <c r="L31" s="21">
        <f t="shared" si="1"/>
        <v>2.2066429146075164E-3</v>
      </c>
      <c r="M31" s="21">
        <f t="shared" si="2"/>
        <v>2.2066429146075164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3.78E-2</v>
      </c>
      <c r="I32" s="46">
        <f t="shared" si="0"/>
        <v>2.8824273072060681E-2</v>
      </c>
      <c r="J32" s="20">
        <v>0.21</v>
      </c>
      <c r="K32" s="19">
        <v>0.04</v>
      </c>
      <c r="L32" s="21">
        <f t="shared" si="1"/>
        <v>5.4903377280115587E-3</v>
      </c>
      <c r="M32" s="21">
        <f t="shared" si="2"/>
        <v>5.4903377280115588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3.7600000000000001E-2</v>
      </c>
      <c r="I33" s="46">
        <f t="shared" si="0"/>
        <v>2.8571428571428574E-2</v>
      </c>
      <c r="J33" s="20">
        <v>0.7</v>
      </c>
      <c r="K33" s="19">
        <v>0.04</v>
      </c>
      <c r="L33" s="21">
        <f t="shared" si="1"/>
        <v>1.6326530612244901E-3</v>
      </c>
      <c r="M33" s="21">
        <f t="shared" si="2"/>
        <v>1.6326530612244901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3.4799999999999998E-2</v>
      </c>
      <c r="I34" s="46">
        <f t="shared" si="0"/>
        <v>2.503160556257901E-2</v>
      </c>
      <c r="J34" s="20">
        <v>0.21</v>
      </c>
      <c r="K34" s="19">
        <v>0.04</v>
      </c>
      <c r="L34" s="21">
        <f t="shared" si="1"/>
        <v>4.7679248690626688E-3</v>
      </c>
      <c r="M34" s="21">
        <f t="shared" si="2"/>
        <v>4.7679248690626688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3.2000000000000001E-2</v>
      </c>
      <c r="I35" s="46">
        <f t="shared" si="0"/>
        <v>2.1491782553729456E-2</v>
      </c>
      <c r="J35" s="20">
        <v>0.36</v>
      </c>
      <c r="K35" s="19">
        <v>0.04</v>
      </c>
      <c r="L35" s="21">
        <f t="shared" si="1"/>
        <v>2.3879758393032732E-3</v>
      </c>
      <c r="M35" s="21">
        <f t="shared" si="2"/>
        <v>2.3879758393032731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2.7E-2</v>
      </c>
      <c r="I36" s="46">
        <f t="shared" si="0"/>
        <v>1.5170670037926675E-2</v>
      </c>
      <c r="J36" s="20">
        <v>0.15</v>
      </c>
      <c r="K36" s="19">
        <v>0.04</v>
      </c>
      <c r="L36" s="21">
        <f t="shared" si="1"/>
        <v>4.0455120101137798E-3</v>
      </c>
      <c r="M36" s="21">
        <f t="shared" si="2"/>
        <v>4.0455120101137796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3.44E-2</v>
      </c>
      <c r="I37" s="46">
        <f t="shared" si="0"/>
        <v>2.4525916561314792E-2</v>
      </c>
      <c r="J37" s="20">
        <v>0.64</v>
      </c>
      <c r="K37" s="19">
        <v>0.04</v>
      </c>
      <c r="L37" s="21">
        <f t="shared" si="1"/>
        <v>1.5328697850821745E-3</v>
      </c>
      <c r="M37" s="21">
        <f t="shared" si="2"/>
        <v>1.5328697850821744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2.81E-2</v>
      </c>
      <c r="I38" s="46">
        <f t="shared" si="0"/>
        <v>1.6561314791403287E-2</v>
      </c>
      <c r="J38" s="20">
        <v>0.17</v>
      </c>
      <c r="K38" s="19">
        <v>0.04</v>
      </c>
      <c r="L38" s="21">
        <f t="shared" si="1"/>
        <v>3.8967799509184203E-3</v>
      </c>
      <c r="M38" s="21">
        <f t="shared" si="2"/>
        <v>3.8967799509184204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2.6699999999999998E-2</v>
      </c>
      <c r="I39" s="46">
        <f t="shared" si="0"/>
        <v>1.4791403286978505E-2</v>
      </c>
      <c r="J39" s="20">
        <v>0.3</v>
      </c>
      <c r="K39" s="19">
        <v>0.04</v>
      </c>
      <c r="L39" s="21">
        <f t="shared" si="1"/>
        <v>1.9721871049304678E-3</v>
      </c>
      <c r="M39" s="21">
        <f t="shared" si="2"/>
        <v>1.9721871049304678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3.2599999999999997E-2</v>
      </c>
      <c r="I40" s="46">
        <f t="shared" si="0"/>
        <v>2.2250316055625784E-2</v>
      </c>
      <c r="J40" s="20">
        <v>0.17</v>
      </c>
      <c r="K40" s="19">
        <v>0.04</v>
      </c>
      <c r="L40" s="21">
        <f t="shared" si="1"/>
        <v>5.2353684836766549E-3</v>
      </c>
      <c r="M40" s="21">
        <f t="shared" si="2"/>
        <v>5.2353684836766545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3.6900000000000002E-2</v>
      </c>
      <c r="I41" s="46">
        <f t="shared" si="0"/>
        <v>2.7686472819216185E-2</v>
      </c>
      <c r="J41" s="20">
        <v>0.63</v>
      </c>
      <c r="K41" s="19">
        <v>0.04</v>
      </c>
      <c r="L41" s="21">
        <f t="shared" si="1"/>
        <v>1.757871290108964E-3</v>
      </c>
      <c r="M41" s="21">
        <f t="shared" si="2"/>
        <v>1.7578712901089639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3.0499999999999999E-2</v>
      </c>
      <c r="I42" s="46">
        <f t="shared" si="0"/>
        <v>1.959544879898862E-2</v>
      </c>
      <c r="J42" s="20">
        <v>0.2</v>
      </c>
      <c r="K42" s="19">
        <v>0.04</v>
      </c>
      <c r="L42" s="21">
        <f t="shared" si="1"/>
        <v>3.9190897597977236E-3</v>
      </c>
      <c r="M42" s="21">
        <f t="shared" si="2"/>
        <v>3.9190897597977234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2.8000000000000001E-2</v>
      </c>
      <c r="I43" s="46">
        <f t="shared" si="0"/>
        <v>1.6434892541087234E-2</v>
      </c>
      <c r="J43" s="20">
        <v>0.31</v>
      </c>
      <c r="K43" s="19">
        <v>0.04</v>
      </c>
      <c r="L43" s="21">
        <f t="shared" si="1"/>
        <v>2.1206312956241593E-3</v>
      </c>
      <c r="M43" s="21">
        <f t="shared" si="2"/>
        <v>2.1206312956241593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2.8799999999999999E-2</v>
      </c>
      <c r="I44" s="46">
        <f t="shared" si="0"/>
        <v>1.7446270543615677E-2</v>
      </c>
      <c r="J44" s="20">
        <v>0.15</v>
      </c>
      <c r="K44" s="19">
        <v>0.04</v>
      </c>
      <c r="L44" s="21">
        <f t="shared" si="1"/>
        <v>4.6523388116308474E-3</v>
      </c>
      <c r="M44" s="21">
        <f t="shared" si="2"/>
        <v>4.6523388116308473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3.5099999999999999E-2</v>
      </c>
      <c r="I45" s="46">
        <f t="shared" si="0"/>
        <v>2.5410872313527181E-2</v>
      </c>
      <c r="J45" s="20">
        <v>0.6</v>
      </c>
      <c r="K45" s="19">
        <v>0.04</v>
      </c>
      <c r="L45" s="21">
        <f t="shared" si="1"/>
        <v>1.6940581542351457E-3</v>
      </c>
      <c r="M45" s="21">
        <f t="shared" si="2"/>
        <v>1.6940581542351458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2.75E-2</v>
      </c>
      <c r="I46" s="46">
        <f t="shared" si="0"/>
        <v>1.5802781289506955E-2</v>
      </c>
      <c r="J46" s="20">
        <v>0.18</v>
      </c>
      <c r="K46" s="19">
        <v>0.04</v>
      </c>
      <c r="L46" s="21">
        <f t="shared" si="1"/>
        <v>3.5117291754459901E-3</v>
      </c>
      <c r="M46" s="21">
        <f t="shared" si="2"/>
        <v>3.5117291754459901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2.6200000000000001E-2</v>
      </c>
      <c r="I47" s="46">
        <f t="shared" si="0"/>
        <v>1.4159292035398232E-2</v>
      </c>
      <c r="J47" s="20">
        <v>0.28999999999999998</v>
      </c>
      <c r="K47" s="19">
        <v>0.04</v>
      </c>
      <c r="L47" s="21">
        <f t="shared" si="1"/>
        <v>1.9530057979859632E-3</v>
      </c>
      <c r="M47" s="21">
        <f t="shared" si="2"/>
        <v>1.9530057979859632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3.6499999999999998E-2</v>
      </c>
      <c r="I48" s="46">
        <f t="shared" si="0"/>
        <v>2.7180783817951956E-2</v>
      </c>
      <c r="J48" s="20">
        <v>0.19</v>
      </c>
      <c r="K48" s="19">
        <v>0.04</v>
      </c>
      <c r="L48" s="21">
        <f t="shared" si="1"/>
        <v>5.7222702774635693E-3</v>
      </c>
      <c r="M48" s="21">
        <f t="shared" si="2"/>
        <v>5.7222702774635694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3.7999999999999999E-2</v>
      </c>
      <c r="I49" s="46">
        <f t="shared" si="0"/>
        <v>2.9077117572692792E-2</v>
      </c>
      <c r="J49" s="20">
        <v>0.65</v>
      </c>
      <c r="K49" s="19">
        <v>0.04</v>
      </c>
      <c r="L49" s="21">
        <f t="shared" si="1"/>
        <v>1.7893610813964793E-3</v>
      </c>
      <c r="M49" s="21">
        <f t="shared" si="2"/>
        <v>1.7893610813964793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3.3599999999999998E-2</v>
      </c>
      <c r="I50" s="46">
        <f t="shared" si="0"/>
        <v>2.3514538558786345E-2</v>
      </c>
      <c r="J50" s="20">
        <v>0.22</v>
      </c>
      <c r="K50" s="19">
        <v>0.04</v>
      </c>
      <c r="L50" s="21">
        <f t="shared" si="1"/>
        <v>4.2753706470520627E-3</v>
      </c>
      <c r="M50" s="21">
        <f t="shared" si="2"/>
        <v>4.2753706470520623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2.98E-2</v>
      </c>
      <c r="I51" s="46">
        <f t="shared" si="0"/>
        <v>1.8710493046776234E-2</v>
      </c>
      <c r="J51" s="20">
        <v>0.33</v>
      </c>
      <c r="K51" s="19">
        <v>0.04</v>
      </c>
      <c r="L51" s="21">
        <f t="shared" si="1"/>
        <v>2.2679385511243919E-3</v>
      </c>
      <c r="M51" s="21">
        <f t="shared" si="2"/>
        <v>2.2679385511243919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K2:K3"/>
    <mergeCell ref="M2:M3"/>
    <mergeCell ref="B4:B27"/>
    <mergeCell ref="C4:C15"/>
    <mergeCell ref="D4:D7"/>
    <mergeCell ref="E4:E7"/>
    <mergeCell ref="F4:F7"/>
    <mergeCell ref="D8:D11"/>
    <mergeCell ref="E8:E11"/>
    <mergeCell ref="F8:F11"/>
    <mergeCell ref="I2:I3"/>
    <mergeCell ref="D12:D15"/>
    <mergeCell ref="E12:E15"/>
    <mergeCell ref="F12:F15"/>
    <mergeCell ref="C16:C27"/>
    <mergeCell ref="D16:D19"/>
    <mergeCell ref="E16:E19"/>
    <mergeCell ref="F16:F19"/>
    <mergeCell ref="D20:D23"/>
    <mergeCell ref="E20:E23"/>
    <mergeCell ref="F20:F23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C40:C51"/>
    <mergeCell ref="D40:D43"/>
    <mergeCell ref="E40:E43"/>
    <mergeCell ref="F40:F43"/>
    <mergeCell ref="D44:D47"/>
    <mergeCell ref="E44:E47"/>
    <mergeCell ref="F44:F47"/>
    <mergeCell ref="D48:D51"/>
    <mergeCell ref="E48:E51"/>
    <mergeCell ref="F48:F51"/>
    <mergeCell ref="F32:F35"/>
    <mergeCell ref="D36:D39"/>
    <mergeCell ref="E36:E39"/>
    <mergeCell ref="F36:F3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1"/>
  <sheetViews>
    <sheetView zoomScale="80" zoomScaleNormal="80" workbookViewId="0">
      <selection activeCell="I4" sqref="I4"/>
    </sheetView>
  </sheetViews>
  <sheetFormatPr defaultRowHeight="15" x14ac:dyDescent="0.25"/>
  <cols>
    <col min="1" max="1" width="5.28515625" customWidth="1"/>
    <col min="2" max="2" width="13.85546875" customWidth="1"/>
    <col min="7" max="7" width="18" customWidth="1"/>
    <col min="10" max="10" width="13.28515625" customWidth="1"/>
    <col min="18" max="18" width="14.140625" customWidth="1"/>
    <col min="19" max="19" width="10.7109375" customWidth="1"/>
  </cols>
  <sheetData>
    <row r="2" spans="1:20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3"/>
      <c r="R2" s="64" t="s">
        <v>76</v>
      </c>
      <c r="S2" s="63"/>
      <c r="T2" s="63"/>
    </row>
    <row r="3" spans="1:20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3"/>
      <c r="R3" s="65" t="s">
        <v>75</v>
      </c>
      <c r="S3" s="65" t="s">
        <v>20</v>
      </c>
      <c r="T3" s="63"/>
    </row>
    <row r="4" spans="1:20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3.2599999999999997E-2</v>
      </c>
      <c r="I4" s="47">
        <f>(H4-0.003)/0.787</f>
        <v>3.7611181702668355E-2</v>
      </c>
      <c r="J4" s="20">
        <v>0.21</v>
      </c>
      <c r="K4" s="19">
        <v>0.04</v>
      </c>
      <c r="L4" s="21">
        <f>(I4*K4)/J4</f>
        <v>7.1640346100320679E-3</v>
      </c>
      <c r="M4" s="21">
        <f>L4*1000</f>
        <v>7.1640346100320675</v>
      </c>
      <c r="O4" s="7"/>
      <c r="P4" s="7"/>
      <c r="Q4" s="63"/>
      <c r="R4" s="28">
        <v>0</v>
      </c>
      <c r="S4" s="29">
        <v>0</v>
      </c>
      <c r="T4" s="63"/>
    </row>
    <row r="5" spans="1:20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4.0899999999999999E-2</v>
      </c>
      <c r="I5" s="47">
        <f t="shared" ref="I5:I51" si="0">(H5-0.003)/0.787</f>
        <v>4.8157560355781441E-2</v>
      </c>
      <c r="J5" s="20">
        <v>1.03</v>
      </c>
      <c r="K5" s="19">
        <v>0.04</v>
      </c>
      <c r="L5" s="21">
        <f t="shared" ref="L5:L51" si="1">(I5*K5)/J5</f>
        <v>1.870196518671124E-3</v>
      </c>
      <c r="M5" s="21">
        <f t="shared" ref="M5:M51" si="2">L5*1000</f>
        <v>1.870196518671124</v>
      </c>
      <c r="O5" s="7"/>
      <c r="P5" s="7"/>
      <c r="Q5" s="63"/>
      <c r="R5" s="32">
        <v>0.05</v>
      </c>
      <c r="S5" s="29">
        <v>0.04</v>
      </c>
      <c r="T5" s="63"/>
    </row>
    <row r="6" spans="1:20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3.6700000000000003E-2</v>
      </c>
      <c r="I6" s="47">
        <f t="shared" si="0"/>
        <v>4.2820838627700128E-2</v>
      </c>
      <c r="J6" s="20">
        <v>1.17</v>
      </c>
      <c r="K6" s="19">
        <v>0.04</v>
      </c>
      <c r="L6" s="21">
        <f t="shared" si="1"/>
        <v>1.463960294964107E-3</v>
      </c>
      <c r="M6" s="21">
        <f t="shared" si="2"/>
        <v>1.4639602949641071</v>
      </c>
      <c r="O6" s="7"/>
      <c r="P6" s="7"/>
      <c r="Q6" s="63"/>
      <c r="R6" s="32">
        <v>0.1</v>
      </c>
      <c r="S6" s="29">
        <v>7.4999999999999997E-2</v>
      </c>
      <c r="T6" s="63"/>
    </row>
    <row r="7" spans="1:20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3.1399999999999997E-2</v>
      </c>
      <c r="I7" s="47">
        <f t="shared" si="0"/>
        <v>3.6086404066073691E-2</v>
      </c>
      <c r="J7" s="20">
        <v>0.42</v>
      </c>
      <c r="K7" s="19">
        <v>0.04</v>
      </c>
      <c r="L7" s="21">
        <f t="shared" si="1"/>
        <v>3.4368003872451134E-3</v>
      </c>
      <c r="M7" s="21">
        <f t="shared" si="2"/>
        <v>3.4368003872451136</v>
      </c>
      <c r="O7" s="7"/>
      <c r="P7" s="7"/>
      <c r="Q7" s="63"/>
      <c r="R7" s="32">
        <v>0.15</v>
      </c>
      <c r="S7" s="29">
        <v>0.125</v>
      </c>
      <c r="T7" s="63"/>
    </row>
    <row r="8" spans="1:20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2.64E-2</v>
      </c>
      <c r="I8" s="47">
        <f t="shared" si="0"/>
        <v>2.9733163913595935E-2</v>
      </c>
      <c r="J8" s="20">
        <v>0.17</v>
      </c>
      <c r="K8" s="19">
        <v>0.04</v>
      </c>
      <c r="L8" s="21">
        <f t="shared" si="1"/>
        <v>6.9960385679049249E-3</v>
      </c>
      <c r="M8" s="21">
        <f t="shared" si="2"/>
        <v>6.9960385679049253</v>
      </c>
      <c r="O8" s="7"/>
      <c r="P8" s="7"/>
      <c r="Q8" s="63"/>
      <c r="R8" s="32">
        <v>0.2</v>
      </c>
      <c r="S8" s="29">
        <v>0.16500000000000001</v>
      </c>
      <c r="T8" s="63"/>
    </row>
    <row r="9" spans="1:20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4.2500000000000003E-2</v>
      </c>
      <c r="I9" s="47">
        <f t="shared" si="0"/>
        <v>5.0190597204574333E-2</v>
      </c>
      <c r="J9" s="20">
        <v>1.07</v>
      </c>
      <c r="K9" s="19">
        <v>0.04</v>
      </c>
      <c r="L9" s="21">
        <f t="shared" si="1"/>
        <v>1.8762840076476386E-3</v>
      </c>
      <c r="M9" s="21">
        <f t="shared" si="2"/>
        <v>1.8762840076476386</v>
      </c>
      <c r="O9" s="7"/>
      <c r="P9" s="7"/>
      <c r="Q9" s="63"/>
      <c r="R9" s="32">
        <v>0.5</v>
      </c>
      <c r="S9" s="29">
        <v>0.41</v>
      </c>
      <c r="T9" s="63"/>
    </row>
    <row r="10" spans="1:20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3.7600000000000001E-2</v>
      </c>
      <c r="I10" s="47">
        <f t="shared" si="0"/>
        <v>4.3964421855146124E-2</v>
      </c>
      <c r="J10" s="20">
        <v>1.2</v>
      </c>
      <c r="K10" s="19">
        <v>0.04</v>
      </c>
      <c r="L10" s="21">
        <f t="shared" si="1"/>
        <v>1.4654807285048709E-3</v>
      </c>
      <c r="M10" s="21">
        <f t="shared" si="2"/>
        <v>1.465480728504871</v>
      </c>
      <c r="O10" s="7"/>
      <c r="P10" s="7"/>
      <c r="Q10" s="63"/>
      <c r="R10" s="32">
        <v>1</v>
      </c>
      <c r="S10" s="33">
        <v>0.78400000000000003</v>
      </c>
      <c r="T10" s="63"/>
    </row>
    <row r="11" spans="1:20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3.3700000000000001E-2</v>
      </c>
      <c r="I11" s="47">
        <f t="shared" si="0"/>
        <v>3.9008894536213472E-2</v>
      </c>
      <c r="J11" s="20">
        <v>0.45</v>
      </c>
      <c r="K11" s="19">
        <v>0.04</v>
      </c>
      <c r="L11" s="21">
        <f t="shared" si="1"/>
        <v>3.4674572921078641E-3</v>
      </c>
      <c r="M11" s="21">
        <f t="shared" si="2"/>
        <v>3.4674572921078641</v>
      </c>
      <c r="O11" s="7"/>
      <c r="P11" s="7"/>
      <c r="Q11" s="3"/>
    </row>
    <row r="12" spans="1:20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3.1E-2</v>
      </c>
      <c r="I12" s="47">
        <f t="shared" si="0"/>
        <v>3.5578144853875476E-2</v>
      </c>
      <c r="J12" s="20">
        <v>0.2</v>
      </c>
      <c r="K12" s="19">
        <v>0.04</v>
      </c>
      <c r="L12" s="21">
        <f t="shared" si="1"/>
        <v>7.1156289707750946E-3</v>
      </c>
      <c r="M12" s="21">
        <f t="shared" si="2"/>
        <v>7.1156289707750942</v>
      </c>
      <c r="O12" s="7"/>
      <c r="P12" s="7"/>
      <c r="Q12" s="3"/>
    </row>
    <row r="13" spans="1:20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4.1700000000000001E-2</v>
      </c>
      <c r="I13" s="47">
        <f t="shared" si="0"/>
        <v>4.9174078780177884E-2</v>
      </c>
      <c r="J13" s="20">
        <v>1.05</v>
      </c>
      <c r="K13" s="19">
        <v>0.04</v>
      </c>
      <c r="L13" s="21">
        <f t="shared" si="1"/>
        <v>1.8732982392448718E-3</v>
      </c>
      <c r="M13" s="21">
        <f t="shared" si="2"/>
        <v>1.8732982392448718</v>
      </c>
      <c r="O13" s="7"/>
      <c r="P13" s="7"/>
      <c r="Q13" s="3"/>
    </row>
    <row r="14" spans="1:20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3.5999999999999997E-2</v>
      </c>
      <c r="I14" s="47">
        <f t="shared" si="0"/>
        <v>4.1931385006353232E-2</v>
      </c>
      <c r="J14" s="20">
        <v>1.1499999999999999</v>
      </c>
      <c r="K14" s="19">
        <v>0.04</v>
      </c>
      <c r="L14" s="21">
        <f t="shared" si="1"/>
        <v>1.4584829567427212E-3</v>
      </c>
      <c r="M14" s="21">
        <f t="shared" si="2"/>
        <v>1.4584829567427211</v>
      </c>
      <c r="O14" s="7"/>
      <c r="P14" s="7"/>
      <c r="Q14" s="3"/>
    </row>
    <row r="15" spans="1:20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3.5900000000000001E-2</v>
      </c>
      <c r="I15" s="47">
        <f t="shared" si="0"/>
        <v>4.1804320203303678E-2</v>
      </c>
      <c r="J15" s="20">
        <v>0.48</v>
      </c>
      <c r="K15" s="19">
        <v>0.04</v>
      </c>
      <c r="L15" s="21">
        <f t="shared" si="1"/>
        <v>3.4836933502753065E-3</v>
      </c>
      <c r="M15" s="21">
        <f t="shared" si="2"/>
        <v>3.4836933502753067</v>
      </c>
      <c r="O15" s="7"/>
      <c r="P15" s="7"/>
      <c r="Q15" s="3"/>
    </row>
    <row r="16" spans="1:20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7">
        <f t="shared" si="0"/>
        <v>4.371029224904701E-2</v>
      </c>
      <c r="J16" s="20">
        <v>0.17</v>
      </c>
      <c r="K16" s="19">
        <v>0.04</v>
      </c>
      <c r="L16" s="21">
        <f t="shared" si="1"/>
        <v>1.0284774646834589E-2</v>
      </c>
      <c r="M16" s="21">
        <f t="shared" si="2"/>
        <v>10.28477464683459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4.8300000000000003E-2</v>
      </c>
      <c r="I17" s="47">
        <f t="shared" si="0"/>
        <v>5.7560355781448538E-2</v>
      </c>
      <c r="J17" s="20">
        <v>1.57</v>
      </c>
      <c r="K17" s="19">
        <v>0.04</v>
      </c>
      <c r="L17" s="21">
        <f t="shared" si="1"/>
        <v>1.4665058797821283E-3</v>
      </c>
      <c r="M17" s="21">
        <f t="shared" si="2"/>
        <v>1.4665058797821284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4.02E-2</v>
      </c>
      <c r="I18" s="47">
        <f t="shared" si="0"/>
        <v>4.7268106734434559E-2</v>
      </c>
      <c r="J18" s="20">
        <v>0.89</v>
      </c>
      <c r="K18" s="19">
        <v>0.04</v>
      </c>
      <c r="L18" s="21">
        <f t="shared" si="1"/>
        <v>2.1244092914352612E-3</v>
      </c>
      <c r="M18" s="21">
        <f t="shared" si="2"/>
        <v>2.1244092914352612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3.5700000000000003E-2</v>
      </c>
      <c r="I19" s="47">
        <f t="shared" si="0"/>
        <v>4.1550190597204571E-2</v>
      </c>
      <c r="J19" s="20">
        <v>0.39</v>
      </c>
      <c r="K19" s="19">
        <v>0.04</v>
      </c>
      <c r="L19" s="21">
        <f t="shared" si="1"/>
        <v>4.2615580099696999E-3</v>
      </c>
      <c r="M19" s="21">
        <f t="shared" si="2"/>
        <v>4.2615580099696997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7">
        <f t="shared" si="0"/>
        <v>3.8119440914866583E-2</v>
      </c>
      <c r="J20" s="20">
        <v>0.15</v>
      </c>
      <c r="K20" s="19">
        <v>0.04</v>
      </c>
      <c r="L20" s="21">
        <f t="shared" si="1"/>
        <v>1.0165184243964424E-2</v>
      </c>
      <c r="M20" s="21">
        <f t="shared" si="2"/>
        <v>10.165184243964424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4.7399999999999998E-2</v>
      </c>
      <c r="I21" s="47">
        <f t="shared" si="0"/>
        <v>5.6416772554002535E-2</v>
      </c>
      <c r="J21" s="20">
        <v>1.54</v>
      </c>
      <c r="K21" s="19">
        <v>0.04</v>
      </c>
      <c r="L21" s="21">
        <f t="shared" si="1"/>
        <v>1.4653707156883776E-3</v>
      </c>
      <c r="M21" s="21">
        <f t="shared" si="2"/>
        <v>1.4653707156883775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4.1500000000000002E-2</v>
      </c>
      <c r="I22" s="47">
        <f t="shared" si="0"/>
        <v>4.8919949174078776E-2</v>
      </c>
      <c r="J22" s="20">
        <v>0.92</v>
      </c>
      <c r="K22" s="19">
        <v>0.04</v>
      </c>
      <c r="L22" s="21">
        <f t="shared" si="1"/>
        <v>2.1269543119164687E-3</v>
      </c>
      <c r="M22" s="21">
        <f t="shared" si="2"/>
        <v>2.1269543119164687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3.7499999999999999E-2</v>
      </c>
      <c r="I23" s="47">
        <f t="shared" si="0"/>
        <v>4.3837357052096564E-2</v>
      </c>
      <c r="J23" s="20">
        <v>0.41</v>
      </c>
      <c r="K23" s="19">
        <v>0.04</v>
      </c>
      <c r="L23" s="21">
        <f t="shared" si="1"/>
        <v>4.2768153221557628E-3</v>
      </c>
      <c r="M23" s="21">
        <f t="shared" si="2"/>
        <v>4.2768153221557625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7">
        <f t="shared" si="0"/>
        <v>4.9301143583227444E-2</v>
      </c>
      <c r="J24" s="20">
        <v>0.19</v>
      </c>
      <c r="K24" s="19">
        <v>0.04</v>
      </c>
      <c r="L24" s="21">
        <f t="shared" si="1"/>
        <v>1.0379188122784726E-2</v>
      </c>
      <c r="M24" s="21">
        <f t="shared" si="2"/>
        <v>10.379188122784726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4.9299999999999997E-2</v>
      </c>
      <c r="I25" s="47">
        <f t="shared" si="0"/>
        <v>5.8831003811944081E-2</v>
      </c>
      <c r="J25" s="20">
        <v>1.6</v>
      </c>
      <c r="K25" s="19">
        <v>0.04</v>
      </c>
      <c r="L25" s="21">
        <f t="shared" si="1"/>
        <v>1.470775095298602E-3</v>
      </c>
      <c r="M25" s="21">
        <f t="shared" si="2"/>
        <v>1.4707750952986021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3.8800000000000001E-2</v>
      </c>
      <c r="I26" s="47">
        <f t="shared" si="0"/>
        <v>4.5489199491740781E-2</v>
      </c>
      <c r="J26" s="20">
        <v>0.86</v>
      </c>
      <c r="K26" s="19">
        <v>0.04</v>
      </c>
      <c r="L26" s="21">
        <f t="shared" si="1"/>
        <v>2.1157767205460831E-3</v>
      </c>
      <c r="M26" s="21">
        <f t="shared" si="2"/>
        <v>2.1157767205460831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3.3799999999999997E-2</v>
      </c>
      <c r="I27" s="47">
        <f t="shared" si="0"/>
        <v>3.9135959339263018E-2</v>
      </c>
      <c r="J27" s="20">
        <v>0.37</v>
      </c>
      <c r="K27" s="19">
        <v>0.04</v>
      </c>
      <c r="L27" s="21">
        <f t="shared" si="1"/>
        <v>4.2309145231635694E-3</v>
      </c>
      <c r="M27" s="21">
        <f t="shared" si="2"/>
        <v>4.2309145231635696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3.4000000000000002E-2</v>
      </c>
      <c r="I28" s="47">
        <f t="shared" si="0"/>
        <v>3.9390088945362139E-2</v>
      </c>
      <c r="J28" s="20">
        <v>0.17</v>
      </c>
      <c r="K28" s="19">
        <v>0.04</v>
      </c>
      <c r="L28" s="21">
        <f t="shared" si="1"/>
        <v>9.2682562224381503E-3</v>
      </c>
      <c r="M28" s="21">
        <f t="shared" si="2"/>
        <v>9.2682562224381506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4.1700000000000001E-2</v>
      </c>
      <c r="I29" s="47">
        <f t="shared" si="0"/>
        <v>4.9174078780177884E-2</v>
      </c>
      <c r="J29" s="20">
        <v>0.67</v>
      </c>
      <c r="K29" s="19">
        <v>0.04</v>
      </c>
      <c r="L29" s="21">
        <f t="shared" si="1"/>
        <v>2.9357658973240526E-3</v>
      </c>
      <c r="M29" s="21">
        <f t="shared" si="2"/>
        <v>2.9357658973240528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3.7699999999999997E-2</v>
      </c>
      <c r="I30" s="47">
        <f t="shared" si="0"/>
        <v>4.4091486658195671E-2</v>
      </c>
      <c r="J30" s="20">
        <v>0.19</v>
      </c>
      <c r="K30" s="19">
        <v>0.04</v>
      </c>
      <c r="L30" s="21">
        <f t="shared" si="1"/>
        <v>9.2824182438306681E-3</v>
      </c>
      <c r="M30" s="21">
        <f t="shared" si="2"/>
        <v>9.2824182438306675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3.2300000000000002E-2</v>
      </c>
      <c r="I31" s="47">
        <f t="shared" si="0"/>
        <v>3.7229987293519701E-2</v>
      </c>
      <c r="J31" s="20">
        <v>0.33</v>
      </c>
      <c r="K31" s="19">
        <v>0.04</v>
      </c>
      <c r="L31" s="21">
        <f t="shared" si="1"/>
        <v>4.5127257325478422E-3</v>
      </c>
      <c r="M31" s="21">
        <f t="shared" si="2"/>
        <v>4.5127257325478425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4.2000000000000003E-2</v>
      </c>
      <c r="I32" s="47">
        <f t="shared" si="0"/>
        <v>4.9555273189326551E-2</v>
      </c>
      <c r="J32" s="20">
        <v>0.21</v>
      </c>
      <c r="K32" s="19">
        <v>0.04</v>
      </c>
      <c r="L32" s="21">
        <f t="shared" si="1"/>
        <v>9.43909965510982E-3</v>
      </c>
      <c r="M32" s="21">
        <f t="shared" si="2"/>
        <v>9.4390996551098194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4.3499999999999997E-2</v>
      </c>
      <c r="I33" s="47">
        <f t="shared" si="0"/>
        <v>5.1461245235069876E-2</v>
      </c>
      <c r="J33" s="20">
        <v>0.7</v>
      </c>
      <c r="K33" s="19">
        <v>0.04</v>
      </c>
      <c r="L33" s="21">
        <f t="shared" si="1"/>
        <v>2.9406425848611363E-3</v>
      </c>
      <c r="M33" s="21">
        <f t="shared" si="2"/>
        <v>2.9406425848611364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4.1599999999999998E-2</v>
      </c>
      <c r="I34" s="47">
        <f t="shared" si="0"/>
        <v>4.904701397712833E-2</v>
      </c>
      <c r="J34" s="20">
        <v>0.21</v>
      </c>
      <c r="K34" s="19">
        <v>0.04</v>
      </c>
      <c r="L34" s="21">
        <f t="shared" si="1"/>
        <v>9.3422883765958732E-3</v>
      </c>
      <c r="M34" s="21">
        <f t="shared" si="2"/>
        <v>9.3422883765958726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3.5299999999999998E-2</v>
      </c>
      <c r="I35" s="47">
        <f t="shared" si="0"/>
        <v>4.1041931385006343E-2</v>
      </c>
      <c r="J35" s="20">
        <v>0.36</v>
      </c>
      <c r="K35" s="19">
        <v>0.04</v>
      </c>
      <c r="L35" s="21">
        <f t="shared" si="1"/>
        <v>4.5602145983340385E-3</v>
      </c>
      <c r="M35" s="21">
        <f t="shared" si="2"/>
        <v>4.5602145983340385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0.03</v>
      </c>
      <c r="I36" s="47">
        <f t="shared" si="0"/>
        <v>3.430749682337992E-2</v>
      </c>
      <c r="J36" s="20">
        <v>0.15</v>
      </c>
      <c r="K36" s="19">
        <v>0.04</v>
      </c>
      <c r="L36" s="21">
        <f t="shared" si="1"/>
        <v>9.1486658195679797E-3</v>
      </c>
      <c r="M36" s="21">
        <f t="shared" si="2"/>
        <v>9.1486658195679791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3.9800000000000002E-2</v>
      </c>
      <c r="I37" s="47">
        <f t="shared" si="0"/>
        <v>4.6759847522236338E-2</v>
      </c>
      <c r="J37" s="20">
        <v>0.64</v>
      </c>
      <c r="K37" s="19">
        <v>0.04</v>
      </c>
      <c r="L37" s="21">
        <f t="shared" si="1"/>
        <v>2.9224904701397711E-3</v>
      </c>
      <c r="M37" s="21">
        <f t="shared" si="2"/>
        <v>2.9224904701397709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3.3700000000000001E-2</v>
      </c>
      <c r="I38" s="47">
        <f t="shared" si="0"/>
        <v>3.9008894536213472E-2</v>
      </c>
      <c r="J38" s="20">
        <v>0.17</v>
      </c>
      <c r="K38" s="19">
        <v>0.04</v>
      </c>
      <c r="L38" s="21">
        <f t="shared" si="1"/>
        <v>9.1785634202855224E-3</v>
      </c>
      <c r="M38" s="21">
        <f t="shared" si="2"/>
        <v>9.1785634202855224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2.9399999999999999E-2</v>
      </c>
      <c r="I39" s="47">
        <f t="shared" si="0"/>
        <v>3.3545108005082591E-2</v>
      </c>
      <c r="J39" s="20">
        <v>0.3</v>
      </c>
      <c r="K39" s="19">
        <v>0.04</v>
      </c>
      <c r="L39" s="21">
        <f t="shared" si="1"/>
        <v>4.4726810673443454E-3</v>
      </c>
      <c r="M39" s="21">
        <f t="shared" si="2"/>
        <v>4.4726810673443458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3.9100000000000003E-2</v>
      </c>
      <c r="I40" s="47">
        <f t="shared" si="0"/>
        <v>4.5870393900889449E-2</v>
      </c>
      <c r="J40" s="20">
        <v>0.17</v>
      </c>
      <c r="K40" s="19">
        <v>0.04</v>
      </c>
      <c r="L40" s="21">
        <f t="shared" si="1"/>
        <v>1.0793033859032811E-2</v>
      </c>
      <c r="M40" s="21">
        <f t="shared" si="2"/>
        <v>10.793033859032811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4.6600000000000003E-2</v>
      </c>
      <c r="I41" s="47">
        <f t="shared" si="0"/>
        <v>5.54002541296061E-2</v>
      </c>
      <c r="J41" s="20">
        <v>0.63</v>
      </c>
      <c r="K41" s="19">
        <v>0.04</v>
      </c>
      <c r="L41" s="21">
        <f t="shared" si="1"/>
        <v>3.517476452673403E-3</v>
      </c>
      <c r="M41" s="21">
        <f t="shared" si="2"/>
        <v>3.517476452673403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4.0000000000000008E-2</v>
      </c>
      <c r="I42" s="47">
        <f t="shared" si="0"/>
        <v>4.7013977128335459E-2</v>
      </c>
      <c r="J42" s="20">
        <v>0.2</v>
      </c>
      <c r="K42" s="19">
        <v>0.04</v>
      </c>
      <c r="L42" s="21">
        <f t="shared" si="1"/>
        <v>9.4027954256670904E-3</v>
      </c>
      <c r="M42" s="21">
        <f t="shared" si="2"/>
        <v>9.4027954256670903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3.5000000000000003E-2</v>
      </c>
      <c r="I43" s="47">
        <f t="shared" si="0"/>
        <v>4.0660736975857689E-2</v>
      </c>
      <c r="J43" s="20">
        <v>0.31</v>
      </c>
      <c r="K43" s="19">
        <v>0.04</v>
      </c>
      <c r="L43" s="21">
        <f t="shared" si="1"/>
        <v>5.246546706562283E-3</v>
      </c>
      <c r="M43" s="21">
        <f t="shared" si="2"/>
        <v>5.2465467065622828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3.4500000000000003E-2</v>
      </c>
      <c r="I44" s="47">
        <f t="shared" si="0"/>
        <v>4.0025412960609907E-2</v>
      </c>
      <c r="J44" s="20">
        <v>0.15</v>
      </c>
      <c r="K44" s="19">
        <v>0.04</v>
      </c>
      <c r="L44" s="21">
        <f t="shared" si="1"/>
        <v>1.0673443456162642E-2</v>
      </c>
      <c r="M44" s="21">
        <f t="shared" si="2"/>
        <v>10.673443456162643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4.4400000000000002E-2</v>
      </c>
      <c r="I45" s="47">
        <f t="shared" si="0"/>
        <v>5.2604828462515879E-2</v>
      </c>
      <c r="J45" s="20">
        <v>0.6</v>
      </c>
      <c r="K45" s="19">
        <v>0.04</v>
      </c>
      <c r="L45" s="21">
        <f t="shared" si="1"/>
        <v>3.5069885641677255E-3</v>
      </c>
      <c r="M45" s="21">
        <f t="shared" si="2"/>
        <v>3.5069885641677256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3.5999999999999997E-2</v>
      </c>
      <c r="I46" s="47">
        <f t="shared" si="0"/>
        <v>4.1931385006353232E-2</v>
      </c>
      <c r="J46" s="20">
        <v>0.18</v>
      </c>
      <c r="K46" s="19">
        <v>0.04</v>
      </c>
      <c r="L46" s="21">
        <f t="shared" si="1"/>
        <v>9.3180855569673857E-3</v>
      </c>
      <c r="M46" s="21">
        <f t="shared" si="2"/>
        <v>9.3180855569673859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3.2800000000000003E-2</v>
      </c>
      <c r="I47" s="47">
        <f t="shared" si="0"/>
        <v>3.7865311308767476E-2</v>
      </c>
      <c r="J47" s="20">
        <v>0.28999999999999998</v>
      </c>
      <c r="K47" s="19">
        <v>0.04</v>
      </c>
      <c r="L47" s="21">
        <f t="shared" si="1"/>
        <v>5.2228015598299966E-3</v>
      </c>
      <c r="M47" s="21">
        <f t="shared" si="2"/>
        <v>5.2228015598299962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4.3700000000000003E-2</v>
      </c>
      <c r="I48" s="47">
        <f t="shared" si="0"/>
        <v>5.1715374841168997E-2</v>
      </c>
      <c r="J48" s="20">
        <v>0.19</v>
      </c>
      <c r="K48" s="19">
        <v>0.04</v>
      </c>
      <c r="L48" s="21">
        <f t="shared" si="1"/>
        <v>1.0887447334982946E-2</v>
      </c>
      <c r="M48" s="21">
        <f t="shared" si="2"/>
        <v>10.887447334982946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4.8099999999999997E-2</v>
      </c>
      <c r="I49" s="47">
        <f t="shared" si="0"/>
        <v>5.7306226175349417E-2</v>
      </c>
      <c r="J49" s="20">
        <v>0.65</v>
      </c>
      <c r="K49" s="19">
        <v>0.04</v>
      </c>
      <c r="L49" s="21">
        <f t="shared" si="1"/>
        <v>3.5265369954061176E-3</v>
      </c>
      <c r="M49" s="21">
        <f t="shared" si="2"/>
        <v>3.5265369954061176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4.4000000000000004E-2</v>
      </c>
      <c r="I50" s="47">
        <f t="shared" si="0"/>
        <v>5.2096569250317665E-2</v>
      </c>
      <c r="J50" s="20">
        <v>0.22</v>
      </c>
      <c r="K50" s="19">
        <v>0.04</v>
      </c>
      <c r="L50" s="21">
        <f t="shared" si="1"/>
        <v>9.4721035000577564E-3</v>
      </c>
      <c r="M50" s="21">
        <f t="shared" si="2"/>
        <v>9.4721035000577558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3.73E-2</v>
      </c>
      <c r="I51" s="47">
        <f t="shared" si="0"/>
        <v>4.3583227445997456E-2</v>
      </c>
      <c r="J51" s="20">
        <v>0.33</v>
      </c>
      <c r="K51" s="19">
        <v>0.04</v>
      </c>
      <c r="L51" s="21">
        <f t="shared" si="1"/>
        <v>5.2828154479996918E-3</v>
      </c>
      <c r="M51" s="21">
        <f t="shared" si="2"/>
        <v>5.2828154479996918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B4:B27"/>
    <mergeCell ref="C4:C15"/>
    <mergeCell ref="D4:D7"/>
    <mergeCell ref="E4:E7"/>
    <mergeCell ref="F4:F7"/>
    <mergeCell ref="F20:F23"/>
    <mergeCell ref="D12:D15"/>
    <mergeCell ref="E12:E15"/>
    <mergeCell ref="F12:F15"/>
    <mergeCell ref="K2:K3"/>
    <mergeCell ref="M2:M3"/>
    <mergeCell ref="I2:I3"/>
    <mergeCell ref="C16:C27"/>
    <mergeCell ref="D16:D19"/>
    <mergeCell ref="E16:E19"/>
    <mergeCell ref="F16:F19"/>
    <mergeCell ref="D20:D23"/>
    <mergeCell ref="E20:E23"/>
    <mergeCell ref="D8:D11"/>
    <mergeCell ref="E8:E11"/>
    <mergeCell ref="F8:F11"/>
    <mergeCell ref="D24:D27"/>
    <mergeCell ref="E24:E27"/>
    <mergeCell ref="F24:F27"/>
    <mergeCell ref="B28:B51"/>
    <mergeCell ref="C28:C39"/>
    <mergeCell ref="D28:D31"/>
    <mergeCell ref="E28:E31"/>
    <mergeCell ref="F28:F31"/>
    <mergeCell ref="D36:D39"/>
    <mergeCell ref="E36:E39"/>
    <mergeCell ref="F36:F39"/>
    <mergeCell ref="C40:C51"/>
    <mergeCell ref="D40:D43"/>
    <mergeCell ref="E40:E43"/>
    <mergeCell ref="F40:F43"/>
    <mergeCell ref="D44:D47"/>
    <mergeCell ref="E44:E47"/>
    <mergeCell ref="D32:D35"/>
    <mergeCell ref="E32:E35"/>
    <mergeCell ref="F32:F35"/>
    <mergeCell ref="F44:F47"/>
    <mergeCell ref="D48:D51"/>
    <mergeCell ref="E48:E51"/>
    <mergeCell ref="F48:F5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zoomScale="80" zoomScaleNormal="80" workbookViewId="0">
      <selection activeCell="I4" sqref="I4"/>
    </sheetView>
  </sheetViews>
  <sheetFormatPr defaultRowHeight="15" x14ac:dyDescent="0.25"/>
  <cols>
    <col min="1" max="1" width="5" customWidth="1"/>
    <col min="2" max="2" width="12.42578125" customWidth="1"/>
    <col min="7" max="7" width="15.7109375" customWidth="1"/>
    <col min="10" max="10" width="12.28515625" customWidth="1"/>
    <col min="17" max="17" width="14" customWidth="1"/>
    <col min="18" max="18" width="12.85546875" customWidth="1"/>
  </cols>
  <sheetData>
    <row r="2" spans="1:18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3" t="s">
        <v>17</v>
      </c>
      <c r="G2" s="111" t="s">
        <v>3</v>
      </c>
      <c r="H2" s="119" t="s">
        <v>20</v>
      </c>
      <c r="I2" s="117" t="s">
        <v>21</v>
      </c>
      <c r="J2" s="13" t="s">
        <v>17</v>
      </c>
      <c r="K2" s="113" t="s">
        <v>22</v>
      </c>
      <c r="L2" s="13" t="s">
        <v>23</v>
      </c>
      <c r="M2" s="115" t="s">
        <v>24</v>
      </c>
      <c r="Q2" s="64" t="s">
        <v>77</v>
      </c>
      <c r="R2" s="63"/>
    </row>
    <row r="3" spans="1:18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7" t="s">
        <v>27</v>
      </c>
      <c r="K3" s="114"/>
      <c r="L3" s="17" t="s">
        <v>28</v>
      </c>
      <c r="M3" s="116"/>
      <c r="Q3" s="65" t="s">
        <v>75</v>
      </c>
      <c r="R3" s="65" t="s">
        <v>20</v>
      </c>
    </row>
    <row r="4" spans="1:18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1.9599999999999999E-2</v>
      </c>
      <c r="I4" s="46">
        <f>(H4-0.001)/0.103</f>
        <v>0.18058252427184465</v>
      </c>
      <c r="J4" s="20">
        <v>0.21</v>
      </c>
      <c r="K4" s="19">
        <v>0.04</v>
      </c>
      <c r="L4" s="21">
        <f>(I4*K4)/J4</f>
        <v>3.4396671289875176E-2</v>
      </c>
      <c r="M4" s="21">
        <f>L4*1000</f>
        <v>34.396671289875179</v>
      </c>
      <c r="O4" s="7"/>
      <c r="P4" s="7"/>
      <c r="Q4" s="28">
        <v>0</v>
      </c>
      <c r="R4" s="29">
        <v>0</v>
      </c>
    </row>
    <row r="5" spans="1:18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2.9100000000000001E-2</v>
      </c>
      <c r="I5" s="46">
        <f t="shared" ref="I5:I51" si="0">(H5-0.001)/0.103</f>
        <v>0.27281553398058256</v>
      </c>
      <c r="J5" s="20">
        <v>1.03</v>
      </c>
      <c r="K5" s="19">
        <v>0.04</v>
      </c>
      <c r="L5" s="21">
        <f t="shared" ref="L5:L51" si="1">(I5*K5)/J5</f>
        <v>1.05947780186634E-2</v>
      </c>
      <c r="M5" s="21">
        <f t="shared" ref="M5:M51" si="2">L5*1000</f>
        <v>10.5947780186634</v>
      </c>
      <c r="O5" s="7"/>
      <c r="P5" s="7"/>
      <c r="Q5" s="32">
        <v>0.5</v>
      </c>
      <c r="R5" s="29">
        <v>5.1999999999999998E-2</v>
      </c>
    </row>
    <row r="6" spans="1:18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2.5999999999999999E-2</v>
      </c>
      <c r="I6" s="46">
        <f t="shared" si="0"/>
        <v>0.24271844660194175</v>
      </c>
      <c r="J6" s="20">
        <v>1.17</v>
      </c>
      <c r="K6" s="19">
        <v>0.04</v>
      </c>
      <c r="L6" s="21">
        <f t="shared" si="1"/>
        <v>8.2980665504937354E-3</v>
      </c>
      <c r="M6" s="21">
        <f t="shared" si="2"/>
        <v>8.2980665504937363</v>
      </c>
      <c r="O6" s="7"/>
      <c r="P6" s="7"/>
      <c r="Q6" s="32">
        <v>0.75</v>
      </c>
      <c r="R6" s="29">
        <v>8.4000000000000005E-2</v>
      </c>
    </row>
    <row r="7" spans="1:18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2.0799999999999999E-2</v>
      </c>
      <c r="I7" s="46">
        <f t="shared" si="0"/>
        <v>0.19223300970873786</v>
      </c>
      <c r="J7" s="20">
        <v>0.42</v>
      </c>
      <c r="K7" s="19">
        <v>0.04</v>
      </c>
      <c r="L7" s="21">
        <f t="shared" si="1"/>
        <v>1.8307905686546465E-2</v>
      </c>
      <c r="M7" s="21">
        <f t="shared" si="2"/>
        <v>18.307905686546466</v>
      </c>
      <c r="O7" s="7"/>
      <c r="P7" s="7"/>
      <c r="Q7" s="32">
        <v>1</v>
      </c>
      <c r="R7" s="29">
        <v>0.108</v>
      </c>
    </row>
    <row r="8" spans="1:18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1.5800000000000002E-2</v>
      </c>
      <c r="I8" s="46">
        <f t="shared" si="0"/>
        <v>0.14368932038834953</v>
      </c>
      <c r="J8" s="20">
        <v>0.17</v>
      </c>
      <c r="K8" s="19">
        <v>0.04</v>
      </c>
      <c r="L8" s="21">
        <f t="shared" si="1"/>
        <v>3.3809251856082238E-2</v>
      </c>
      <c r="M8" s="21">
        <f t="shared" si="2"/>
        <v>33.809251856082241</v>
      </c>
      <c r="O8" s="7"/>
      <c r="P8" s="7"/>
      <c r="Q8" s="32">
        <v>1.5</v>
      </c>
      <c r="R8" s="29">
        <v>0.15</v>
      </c>
    </row>
    <row r="9" spans="1:18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3.0200000000000001E-2</v>
      </c>
      <c r="I9" s="46">
        <f t="shared" si="0"/>
        <v>0.28349514563106798</v>
      </c>
      <c r="J9" s="20">
        <v>1.07</v>
      </c>
      <c r="K9" s="19">
        <v>0.04</v>
      </c>
      <c r="L9" s="21">
        <f t="shared" si="1"/>
        <v>1.0597949369385719E-2</v>
      </c>
      <c r="M9" s="21">
        <f t="shared" si="2"/>
        <v>10.597949369385718</v>
      </c>
      <c r="O9" s="7"/>
      <c r="P9" s="7"/>
      <c r="Q9" s="32">
        <v>2</v>
      </c>
      <c r="R9" s="29">
        <v>0.21</v>
      </c>
    </row>
    <row r="10" spans="1:18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2.6700000000000002E-2</v>
      </c>
      <c r="I10" s="46">
        <f t="shared" si="0"/>
        <v>0.24951456310679615</v>
      </c>
      <c r="J10" s="20">
        <v>1.2</v>
      </c>
      <c r="K10" s="19">
        <v>0.04</v>
      </c>
      <c r="L10" s="21">
        <f t="shared" si="1"/>
        <v>8.317152103559872E-3</v>
      </c>
      <c r="M10" s="21">
        <f t="shared" si="2"/>
        <v>8.3171521035598719</v>
      </c>
      <c r="O10" s="7"/>
      <c r="P10" s="7"/>
      <c r="Q10" s="3"/>
    </row>
    <row r="11" spans="1:18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2.23E-2</v>
      </c>
      <c r="I11" s="46">
        <f t="shared" si="0"/>
        <v>0.20679611650485438</v>
      </c>
      <c r="J11" s="20">
        <v>0.45</v>
      </c>
      <c r="K11" s="19">
        <v>0.04</v>
      </c>
      <c r="L11" s="21">
        <f t="shared" si="1"/>
        <v>1.8381877022653724E-2</v>
      </c>
      <c r="M11" s="21">
        <f t="shared" si="2"/>
        <v>18.381877022653725</v>
      </c>
      <c r="O11" s="7"/>
      <c r="P11" s="7"/>
      <c r="Q11" s="3"/>
    </row>
    <row r="12" spans="1:18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1.8599999999999998E-2</v>
      </c>
      <c r="I12" s="46">
        <f t="shared" si="0"/>
        <v>0.17087378640776699</v>
      </c>
      <c r="J12" s="20">
        <v>0.2</v>
      </c>
      <c r="K12" s="19">
        <v>0.04</v>
      </c>
      <c r="L12" s="21">
        <f t="shared" si="1"/>
        <v>3.4174757281553399E-2</v>
      </c>
      <c r="M12" s="21">
        <f t="shared" si="2"/>
        <v>34.174757281553397</v>
      </c>
      <c r="O12" s="7"/>
      <c r="P12" s="7"/>
      <c r="Q12" s="3"/>
    </row>
    <row r="13" spans="1:18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2.9700000000000001E-2</v>
      </c>
      <c r="I13" s="46">
        <f t="shared" si="0"/>
        <v>0.27864077669902915</v>
      </c>
      <c r="J13" s="20">
        <v>1.05</v>
      </c>
      <c r="K13" s="19">
        <v>0.04</v>
      </c>
      <c r="L13" s="21">
        <f t="shared" si="1"/>
        <v>1.0614886731391587E-2</v>
      </c>
      <c r="M13" s="21">
        <f t="shared" si="2"/>
        <v>10.614886731391586</v>
      </c>
      <c r="O13" s="7"/>
      <c r="P13" s="7"/>
      <c r="Q13" s="3"/>
    </row>
    <row r="14" spans="1:18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2.5600000000000001E-2</v>
      </c>
      <c r="I14" s="46">
        <f t="shared" si="0"/>
        <v>0.2388349514563107</v>
      </c>
      <c r="J14" s="20">
        <v>1.1499999999999999</v>
      </c>
      <c r="K14" s="19">
        <v>0.04</v>
      </c>
      <c r="L14" s="21">
        <f t="shared" si="1"/>
        <v>8.3073026593499383E-3</v>
      </c>
      <c r="M14" s="21">
        <f t="shared" si="2"/>
        <v>8.3073026593499382</v>
      </c>
      <c r="O14" s="7"/>
      <c r="P14" s="7"/>
      <c r="Q14" s="3"/>
    </row>
    <row r="15" spans="1:18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2.3800000000000002E-2</v>
      </c>
      <c r="I15" s="46">
        <f t="shared" si="0"/>
        <v>0.22135922330097088</v>
      </c>
      <c r="J15" s="20">
        <v>0.48</v>
      </c>
      <c r="K15" s="19">
        <v>0.04</v>
      </c>
      <c r="L15" s="21">
        <f t="shared" si="1"/>
        <v>1.8446601941747572E-2</v>
      </c>
      <c r="M15" s="21">
        <f t="shared" si="2"/>
        <v>18.446601941747574</v>
      </c>
      <c r="O15" s="7"/>
      <c r="P15" s="7"/>
      <c r="Q15" s="3"/>
    </row>
    <row r="16" spans="1:18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2.0400000000000001E-2</v>
      </c>
      <c r="I16" s="46">
        <f t="shared" si="0"/>
        <v>0.18834951456310681</v>
      </c>
      <c r="J16" s="20">
        <v>0.17</v>
      </c>
      <c r="K16" s="19">
        <v>0.04</v>
      </c>
      <c r="L16" s="21">
        <f t="shared" si="1"/>
        <v>4.4317532838378075E-2</v>
      </c>
      <c r="M16" s="21">
        <f t="shared" si="2"/>
        <v>44.317532838378078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3.27E-2</v>
      </c>
      <c r="I17" s="46">
        <f t="shared" si="0"/>
        <v>0.30776699029126214</v>
      </c>
      <c r="J17" s="20">
        <v>1.57</v>
      </c>
      <c r="K17" s="19">
        <v>0.04</v>
      </c>
      <c r="L17" s="21">
        <f t="shared" si="1"/>
        <v>7.8411972048729201E-3</v>
      </c>
      <c r="M17" s="21">
        <f t="shared" si="2"/>
        <v>7.8411972048729197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2.52E-2</v>
      </c>
      <c r="I18" s="46">
        <f t="shared" si="0"/>
        <v>0.23495145631067962</v>
      </c>
      <c r="J18" s="20">
        <v>0.89</v>
      </c>
      <c r="K18" s="19">
        <v>0.04</v>
      </c>
      <c r="L18" s="21">
        <f t="shared" si="1"/>
        <v>1.055961601396313E-2</v>
      </c>
      <c r="M18" s="21">
        <f t="shared" si="2"/>
        <v>10.559616013963129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2.1700000000000001E-2</v>
      </c>
      <c r="I19" s="46">
        <f t="shared" si="0"/>
        <v>0.20097087378640777</v>
      </c>
      <c r="J19" s="20">
        <v>0.39</v>
      </c>
      <c r="K19" s="19">
        <v>0.04</v>
      </c>
      <c r="L19" s="21">
        <f t="shared" si="1"/>
        <v>2.0612397311426438E-2</v>
      </c>
      <c r="M19" s="21">
        <f t="shared" si="2"/>
        <v>20.612397311426438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1.7999999999999999E-2</v>
      </c>
      <c r="I20" s="46">
        <f t="shared" si="0"/>
        <v>0.16504854368932037</v>
      </c>
      <c r="J20" s="20">
        <v>0.15</v>
      </c>
      <c r="K20" s="19">
        <v>0.04</v>
      </c>
      <c r="L20" s="21">
        <f t="shared" si="1"/>
        <v>4.4012944983818768E-2</v>
      </c>
      <c r="M20" s="21">
        <f t="shared" si="2"/>
        <v>44.01294498381877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3.2000000000000001E-2</v>
      </c>
      <c r="I21" s="46">
        <f t="shared" si="0"/>
        <v>0.3009708737864078</v>
      </c>
      <c r="J21" s="20">
        <v>1.54</v>
      </c>
      <c r="K21" s="19">
        <v>0.04</v>
      </c>
      <c r="L21" s="21">
        <f t="shared" si="1"/>
        <v>7.8174252931534505E-3</v>
      </c>
      <c r="M21" s="21">
        <f t="shared" si="2"/>
        <v>7.8174252931534509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2.6100000000000002E-2</v>
      </c>
      <c r="I22" s="46">
        <f t="shared" si="0"/>
        <v>0.24368932038834953</v>
      </c>
      <c r="J22" s="20">
        <v>0.92</v>
      </c>
      <c r="K22" s="19">
        <v>0.04</v>
      </c>
      <c r="L22" s="21">
        <f t="shared" si="1"/>
        <v>1.0595187842971719E-2</v>
      </c>
      <c r="M22" s="21">
        <f t="shared" si="2"/>
        <v>10.595187842971718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2.2800000000000001E-2</v>
      </c>
      <c r="I23" s="46">
        <f t="shared" si="0"/>
        <v>0.21165048543689322</v>
      </c>
      <c r="J23" s="20">
        <v>0.41</v>
      </c>
      <c r="K23" s="19">
        <v>0.04</v>
      </c>
      <c r="L23" s="21">
        <f t="shared" si="1"/>
        <v>2.0648827847501779E-2</v>
      </c>
      <c r="M23" s="21">
        <f t="shared" si="2"/>
        <v>20.648827847501778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2.2800000000000001E-2</v>
      </c>
      <c r="I24" s="46">
        <f t="shared" si="0"/>
        <v>0.21165048543689322</v>
      </c>
      <c r="J24" s="20">
        <v>0.19</v>
      </c>
      <c r="K24" s="19">
        <v>0.04</v>
      </c>
      <c r="L24" s="21">
        <f t="shared" si="1"/>
        <v>4.4557996934082786E-2</v>
      </c>
      <c r="M24" s="21">
        <f t="shared" si="2"/>
        <v>44.557996934082787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3.3300000000000003E-2</v>
      </c>
      <c r="I25" s="46">
        <f t="shared" si="0"/>
        <v>0.31359223300970879</v>
      </c>
      <c r="J25" s="20">
        <v>1.6</v>
      </c>
      <c r="K25" s="19">
        <v>0.04</v>
      </c>
      <c r="L25" s="21">
        <f t="shared" si="1"/>
        <v>7.8398058252427197E-3</v>
      </c>
      <c r="M25" s="21">
        <f t="shared" si="2"/>
        <v>7.8398058252427196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2.4400000000000002E-2</v>
      </c>
      <c r="I26" s="46">
        <f t="shared" si="0"/>
        <v>0.2271844660194175</v>
      </c>
      <c r="J26" s="20">
        <v>0.86</v>
      </c>
      <c r="K26" s="19">
        <v>0.04</v>
      </c>
      <c r="L26" s="21">
        <f t="shared" si="1"/>
        <v>1.056671934974035E-2</v>
      </c>
      <c r="M26" s="21">
        <f t="shared" si="2"/>
        <v>10.56671934974035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2.06E-2</v>
      </c>
      <c r="I27" s="46">
        <f t="shared" si="0"/>
        <v>0.19029126213592235</v>
      </c>
      <c r="J27" s="20">
        <v>0.37</v>
      </c>
      <c r="K27" s="19">
        <v>0.04</v>
      </c>
      <c r="L27" s="21">
        <f t="shared" si="1"/>
        <v>2.0572028339018632E-2</v>
      </c>
      <c r="M27" s="21">
        <f t="shared" si="2"/>
        <v>20.572028339018633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1.7000000000000001E-2</v>
      </c>
      <c r="I28" s="46">
        <f t="shared" si="0"/>
        <v>0.15533980582524273</v>
      </c>
      <c r="J28" s="20">
        <v>0.17</v>
      </c>
      <c r="K28" s="19">
        <v>0.04</v>
      </c>
      <c r="L28" s="21">
        <f t="shared" si="1"/>
        <v>3.6550542547115934E-2</v>
      </c>
      <c r="M28" s="21">
        <f t="shared" si="2"/>
        <v>36.550542547115931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2.4000000000000004E-2</v>
      </c>
      <c r="I29" s="46">
        <f t="shared" si="0"/>
        <v>0.22330097087378645</v>
      </c>
      <c r="J29" s="20">
        <v>0.67</v>
      </c>
      <c r="K29" s="19">
        <v>0.04</v>
      </c>
      <c r="L29" s="21">
        <f t="shared" si="1"/>
        <v>1.3331401246196205E-2</v>
      </c>
      <c r="M29" s="21">
        <f t="shared" si="2"/>
        <v>13.331401246196206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1.47E-2</v>
      </c>
      <c r="I30" s="46">
        <f t="shared" si="0"/>
        <v>0.13300970873786408</v>
      </c>
      <c r="J30" s="20">
        <v>0.19</v>
      </c>
      <c r="K30" s="19">
        <v>0.04</v>
      </c>
      <c r="L30" s="21">
        <f t="shared" si="1"/>
        <v>2.8002043944813492E-2</v>
      </c>
      <c r="M30" s="21">
        <f t="shared" si="2"/>
        <v>28.002043944813494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1.6500000000000001E-2</v>
      </c>
      <c r="I31" s="46">
        <f t="shared" si="0"/>
        <v>0.1504854368932039</v>
      </c>
      <c r="J31" s="20">
        <v>0.33</v>
      </c>
      <c r="K31" s="19">
        <v>0.04</v>
      </c>
      <c r="L31" s="21">
        <f t="shared" si="1"/>
        <v>1.8240659017358048E-2</v>
      </c>
      <c r="M31" s="21">
        <f t="shared" si="2"/>
        <v>18.240659017358048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2.1000000000000001E-2</v>
      </c>
      <c r="I32" s="46">
        <f t="shared" si="0"/>
        <v>0.19417475728155342</v>
      </c>
      <c r="J32" s="20">
        <v>0.21</v>
      </c>
      <c r="K32" s="19">
        <v>0.04</v>
      </c>
      <c r="L32" s="21">
        <f t="shared" si="1"/>
        <v>3.6985668053629225E-2</v>
      </c>
      <c r="M32" s="21">
        <f t="shared" si="2"/>
        <v>36.985668053629226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2.5100000000000001E-2</v>
      </c>
      <c r="I33" s="46">
        <f t="shared" si="0"/>
        <v>0.23398058252427187</v>
      </c>
      <c r="J33" s="20">
        <v>0.7</v>
      </c>
      <c r="K33" s="19">
        <v>0.04</v>
      </c>
      <c r="L33" s="21">
        <f t="shared" si="1"/>
        <v>1.3370319001386965E-2</v>
      </c>
      <c r="M33" s="21">
        <f t="shared" si="2"/>
        <v>13.370319001386965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1.6299999999999999E-2</v>
      </c>
      <c r="I34" s="46">
        <f t="shared" si="0"/>
        <v>0.14854368932038833</v>
      </c>
      <c r="J34" s="20">
        <v>0.21</v>
      </c>
      <c r="K34" s="19">
        <v>0.04</v>
      </c>
      <c r="L34" s="21">
        <f t="shared" si="1"/>
        <v>2.8294036061026352E-2</v>
      </c>
      <c r="M34" s="21">
        <f t="shared" si="2"/>
        <v>28.294036061026354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1.7999999999999999E-2</v>
      </c>
      <c r="I35" s="46">
        <f t="shared" si="0"/>
        <v>0.16504854368932037</v>
      </c>
      <c r="J35" s="20">
        <v>0.36</v>
      </c>
      <c r="K35" s="19">
        <v>0.04</v>
      </c>
      <c r="L35" s="21">
        <f t="shared" si="1"/>
        <v>1.8338727076591156E-2</v>
      </c>
      <c r="M35" s="21">
        <f t="shared" si="2"/>
        <v>18.338727076591155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1.4999999999999999E-2</v>
      </c>
      <c r="I36" s="46">
        <f t="shared" si="0"/>
        <v>0.13592233009708737</v>
      </c>
      <c r="J36" s="20">
        <v>0.15</v>
      </c>
      <c r="K36" s="19">
        <v>0.04</v>
      </c>
      <c r="L36" s="21">
        <f t="shared" si="1"/>
        <v>3.6245954692556634E-2</v>
      </c>
      <c r="M36" s="21">
        <f t="shared" si="2"/>
        <v>36.245954692556637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2.29E-2</v>
      </c>
      <c r="I37" s="46">
        <f t="shared" si="0"/>
        <v>0.21262135922330097</v>
      </c>
      <c r="J37" s="20">
        <v>0.64</v>
      </c>
      <c r="K37" s="19">
        <v>0.04</v>
      </c>
      <c r="L37" s="21">
        <f t="shared" si="1"/>
        <v>1.3288834951456311E-2</v>
      </c>
      <c r="M37" s="21">
        <f t="shared" si="2"/>
        <v>13.288834951456311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1.32E-2</v>
      </c>
      <c r="I38" s="46">
        <f t="shared" si="0"/>
        <v>0.11844660194174757</v>
      </c>
      <c r="J38" s="20">
        <v>0.17</v>
      </c>
      <c r="K38" s="19">
        <v>0.04</v>
      </c>
      <c r="L38" s="21">
        <f t="shared" si="1"/>
        <v>2.7869788692175899E-2</v>
      </c>
      <c r="M38" s="21">
        <f t="shared" si="2"/>
        <v>27.869788692175899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1.4999999999999999E-2</v>
      </c>
      <c r="I39" s="46">
        <f t="shared" si="0"/>
        <v>0.13592233009708737</v>
      </c>
      <c r="J39" s="20">
        <v>0.3</v>
      </c>
      <c r="K39" s="19">
        <v>0.04</v>
      </c>
      <c r="L39" s="21">
        <f t="shared" si="1"/>
        <v>1.8122977346278317E-2</v>
      </c>
      <c r="M39" s="21">
        <f t="shared" si="2"/>
        <v>18.122977346278319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1.46E-2</v>
      </c>
      <c r="I40" s="46">
        <f t="shared" si="0"/>
        <v>0.13203883495145632</v>
      </c>
      <c r="J40" s="20">
        <v>0.17</v>
      </c>
      <c r="K40" s="19">
        <v>0.04</v>
      </c>
      <c r="L40" s="21">
        <f t="shared" si="1"/>
        <v>3.1067961165048549E-2</v>
      </c>
      <c r="M40" s="21">
        <f t="shared" si="2"/>
        <v>31.067961165048548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2.41E-2</v>
      </c>
      <c r="I41" s="46">
        <f t="shared" si="0"/>
        <v>0.22427184466019418</v>
      </c>
      <c r="J41" s="20">
        <v>0.63</v>
      </c>
      <c r="K41" s="19">
        <v>0.04</v>
      </c>
      <c r="L41" s="21">
        <f t="shared" si="1"/>
        <v>1.423948220064725E-2</v>
      </c>
      <c r="M41" s="21">
        <f t="shared" si="2"/>
        <v>14.239482200647251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1.46E-2</v>
      </c>
      <c r="I42" s="46">
        <f t="shared" si="0"/>
        <v>0.13203883495145632</v>
      </c>
      <c r="J42" s="20">
        <v>0.2</v>
      </c>
      <c r="K42" s="19">
        <v>0.04</v>
      </c>
      <c r="L42" s="21">
        <f t="shared" si="1"/>
        <v>2.6407766990291265E-2</v>
      </c>
      <c r="M42" s="21">
        <f t="shared" si="2"/>
        <v>26.407766990291265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1.04E-2</v>
      </c>
      <c r="I43" s="46">
        <f t="shared" si="0"/>
        <v>9.1262135922330095E-2</v>
      </c>
      <c r="J43" s="20">
        <v>0.31</v>
      </c>
      <c r="K43" s="19">
        <v>0.04</v>
      </c>
      <c r="L43" s="21">
        <f t="shared" si="1"/>
        <v>1.1775759473849045E-2</v>
      </c>
      <c r="M43" s="21">
        <f t="shared" si="2"/>
        <v>11.775759473849046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1.2899999999999998E-2</v>
      </c>
      <c r="I44" s="46">
        <f t="shared" si="0"/>
        <v>0.11553398058252426</v>
      </c>
      <c r="J44" s="20">
        <v>0.15</v>
      </c>
      <c r="K44" s="19">
        <v>0.04</v>
      </c>
      <c r="L44" s="21">
        <f t="shared" si="1"/>
        <v>3.0809061488673139E-2</v>
      </c>
      <c r="M44" s="21">
        <f t="shared" si="2"/>
        <v>30.809061488673137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2.3E-2</v>
      </c>
      <c r="I45" s="46">
        <f t="shared" si="0"/>
        <v>0.21359223300970873</v>
      </c>
      <c r="J45" s="20">
        <v>0.6</v>
      </c>
      <c r="K45" s="19">
        <v>0.04</v>
      </c>
      <c r="L45" s="21">
        <f t="shared" si="1"/>
        <v>1.423948220064725E-2</v>
      </c>
      <c r="M45" s="21">
        <f t="shared" si="2"/>
        <v>14.239482200647251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1.3100000000000001E-2</v>
      </c>
      <c r="I46" s="46">
        <f t="shared" si="0"/>
        <v>0.11747572815533981</v>
      </c>
      <c r="J46" s="20">
        <v>0.18</v>
      </c>
      <c r="K46" s="19">
        <v>0.04</v>
      </c>
      <c r="L46" s="21">
        <f t="shared" si="1"/>
        <v>2.6105717367853293E-2</v>
      </c>
      <c r="M46" s="21">
        <f t="shared" si="2"/>
        <v>26.105717367853295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9.7999999999999997E-3</v>
      </c>
      <c r="I47" s="46">
        <f t="shared" si="0"/>
        <v>8.5436893203883493E-2</v>
      </c>
      <c r="J47" s="20">
        <v>0.28999999999999998</v>
      </c>
      <c r="K47" s="19">
        <v>0.04</v>
      </c>
      <c r="L47" s="21">
        <f t="shared" si="1"/>
        <v>1.1784399062604622E-2</v>
      </c>
      <c r="M47" s="21">
        <f t="shared" si="2"/>
        <v>11.784399062604622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1.6299999999999999E-2</v>
      </c>
      <c r="I48" s="46">
        <f t="shared" si="0"/>
        <v>0.14854368932038833</v>
      </c>
      <c r="J48" s="20">
        <v>0.19</v>
      </c>
      <c r="K48" s="19">
        <v>0.04</v>
      </c>
      <c r="L48" s="21">
        <f t="shared" si="1"/>
        <v>3.1272355646397541E-2</v>
      </c>
      <c r="M48" s="21">
        <f t="shared" si="2"/>
        <v>31.272355646397543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2.4899999999999999E-2</v>
      </c>
      <c r="I49" s="46">
        <f t="shared" si="0"/>
        <v>0.2320388349514563</v>
      </c>
      <c r="J49" s="20">
        <v>0.65</v>
      </c>
      <c r="K49" s="19">
        <v>0.04</v>
      </c>
      <c r="L49" s="21">
        <f t="shared" si="1"/>
        <v>1.427931292008962E-2</v>
      </c>
      <c r="M49" s="21">
        <f t="shared" si="2"/>
        <v>14.27931292008962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1.6E-2</v>
      </c>
      <c r="I50" s="46">
        <f t="shared" si="0"/>
        <v>0.14563106796116504</v>
      </c>
      <c r="J50" s="20">
        <v>0.22</v>
      </c>
      <c r="K50" s="19">
        <v>0.04</v>
      </c>
      <c r="L50" s="21">
        <f t="shared" si="1"/>
        <v>2.6478375992939101E-2</v>
      </c>
      <c r="M50" s="21">
        <f t="shared" si="2"/>
        <v>26.4783759929391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1.11E-2</v>
      </c>
      <c r="I51" s="46">
        <f t="shared" si="0"/>
        <v>9.8058252427184481E-2</v>
      </c>
      <c r="J51" s="20">
        <v>0.33</v>
      </c>
      <c r="K51" s="19">
        <v>0.04</v>
      </c>
      <c r="L51" s="21">
        <f t="shared" si="1"/>
        <v>1.1885848779052665E-2</v>
      </c>
      <c r="M51" s="21">
        <f t="shared" si="2"/>
        <v>11.885848779052665</v>
      </c>
      <c r="O51" s="7"/>
      <c r="P51" s="7"/>
      <c r="Q51" s="3"/>
    </row>
  </sheetData>
  <mergeCells count="50">
    <mergeCell ref="C40:C51"/>
    <mergeCell ref="D40:D43"/>
    <mergeCell ref="E40:E43"/>
    <mergeCell ref="F40:F43"/>
    <mergeCell ref="D44:D47"/>
    <mergeCell ref="E44:E47"/>
    <mergeCell ref="D36:D39"/>
    <mergeCell ref="E36:E39"/>
    <mergeCell ref="F36:F39"/>
    <mergeCell ref="F44:F47"/>
    <mergeCell ref="D48:D51"/>
    <mergeCell ref="E48:E51"/>
    <mergeCell ref="F48:F51"/>
    <mergeCell ref="E24:E27"/>
    <mergeCell ref="F24:F27"/>
    <mergeCell ref="B28:B51"/>
    <mergeCell ref="C28:C39"/>
    <mergeCell ref="D28:D31"/>
    <mergeCell ref="E28:E31"/>
    <mergeCell ref="F28:F31"/>
    <mergeCell ref="C16:C27"/>
    <mergeCell ref="D16:D19"/>
    <mergeCell ref="E16:E19"/>
    <mergeCell ref="F16:F19"/>
    <mergeCell ref="D20:D23"/>
    <mergeCell ref="E20:E23"/>
    <mergeCell ref="D32:D35"/>
    <mergeCell ref="E32:E35"/>
    <mergeCell ref="F32:F35"/>
    <mergeCell ref="K2:K3"/>
    <mergeCell ref="M2:M3"/>
    <mergeCell ref="B4:B27"/>
    <mergeCell ref="C4:C15"/>
    <mergeCell ref="D4:D7"/>
    <mergeCell ref="E4:E7"/>
    <mergeCell ref="F4:F7"/>
    <mergeCell ref="F20:F23"/>
    <mergeCell ref="I2:I3"/>
    <mergeCell ref="D8:D11"/>
    <mergeCell ref="E8:E11"/>
    <mergeCell ref="F8:F11"/>
    <mergeCell ref="D12:D15"/>
    <mergeCell ref="E12:E15"/>
    <mergeCell ref="F12:F15"/>
    <mergeCell ref="D24:D27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80" zoomScaleNormal="80" workbookViewId="0">
      <selection activeCell="Q12" sqref="Q12"/>
    </sheetView>
  </sheetViews>
  <sheetFormatPr defaultRowHeight="15" x14ac:dyDescent="0.25"/>
  <cols>
    <col min="1" max="1" width="4.28515625" customWidth="1"/>
    <col min="2" max="2" width="11.42578125" customWidth="1"/>
    <col min="4" max="4" width="14.5703125" customWidth="1"/>
    <col min="6" max="6" width="11.85546875" customWidth="1"/>
    <col min="8" max="8" width="8.85546875" customWidth="1"/>
  </cols>
  <sheetData>
    <row r="1" spans="1:21" x14ac:dyDescent="0.25">
      <c r="A1" s="106" t="s">
        <v>0</v>
      </c>
      <c r="B1" s="106" t="s">
        <v>1</v>
      </c>
      <c r="C1" s="106" t="s">
        <v>2</v>
      </c>
      <c r="D1" s="112" t="s">
        <v>3</v>
      </c>
      <c r="E1" s="124" t="s">
        <v>16</v>
      </c>
      <c r="F1" s="118" t="s">
        <v>17</v>
      </c>
      <c r="G1" s="111" t="s">
        <v>68</v>
      </c>
      <c r="H1" s="106"/>
      <c r="I1" s="106"/>
      <c r="J1" s="106"/>
      <c r="K1" s="106"/>
      <c r="L1" s="106"/>
      <c r="M1" s="106"/>
      <c r="N1" s="106"/>
      <c r="O1" s="106"/>
    </row>
    <row r="2" spans="1:21" x14ac:dyDescent="0.25">
      <c r="A2" s="106"/>
      <c r="B2" s="106"/>
      <c r="C2" s="106"/>
      <c r="D2" s="112"/>
      <c r="E2" s="125"/>
      <c r="F2" s="126"/>
      <c r="G2" s="122" t="s">
        <v>65</v>
      </c>
      <c r="H2" s="123"/>
      <c r="I2" s="123"/>
      <c r="J2" s="123" t="s">
        <v>66</v>
      </c>
      <c r="K2" s="123"/>
      <c r="L2" s="123"/>
      <c r="M2" s="106" t="s">
        <v>67</v>
      </c>
      <c r="N2" s="106"/>
      <c r="O2" s="106"/>
      <c r="P2" s="56"/>
      <c r="Q2" s="56"/>
      <c r="R2" s="57"/>
      <c r="S2" s="58"/>
      <c r="T2" s="58"/>
      <c r="U2" s="58"/>
    </row>
    <row r="3" spans="1:21" x14ac:dyDescent="0.25">
      <c r="A3" s="106"/>
      <c r="B3" s="106"/>
      <c r="C3" s="106"/>
      <c r="D3" s="106"/>
      <c r="E3" s="17" t="s">
        <v>5</v>
      </c>
      <c r="F3" s="17" t="s">
        <v>18</v>
      </c>
      <c r="G3" s="54" t="s">
        <v>71</v>
      </c>
      <c r="H3" s="54" t="s">
        <v>69</v>
      </c>
      <c r="I3" s="54" t="s">
        <v>70</v>
      </c>
      <c r="J3" s="54" t="s">
        <v>71</v>
      </c>
      <c r="K3" s="54" t="s">
        <v>69</v>
      </c>
      <c r="L3" s="54" t="s">
        <v>70</v>
      </c>
      <c r="M3" s="54" t="s">
        <v>71</v>
      </c>
      <c r="N3" s="54" t="s">
        <v>69</v>
      </c>
      <c r="O3" s="54" t="s">
        <v>70</v>
      </c>
      <c r="P3" s="59"/>
      <c r="Q3" s="56"/>
      <c r="R3" s="57"/>
      <c r="S3" s="57"/>
      <c r="T3" s="57"/>
      <c r="U3" s="57"/>
    </row>
    <row r="4" spans="1:21" x14ac:dyDescent="0.25">
      <c r="A4" s="19">
        <v>1</v>
      </c>
      <c r="B4" s="121" t="s">
        <v>8</v>
      </c>
      <c r="C4" s="110" t="s">
        <v>9</v>
      </c>
      <c r="D4" s="110" t="s">
        <v>10</v>
      </c>
      <c r="E4" s="19">
        <v>1</v>
      </c>
      <c r="F4" s="20">
        <v>0.21</v>
      </c>
      <c r="G4" s="21">
        <v>5.2736138703268924</v>
      </c>
      <c r="H4" s="120">
        <f>AVERAGE(G4:G6)</f>
        <v>4.9377627157057509</v>
      </c>
      <c r="I4" s="110">
        <f>STDEV(G4:G6)</f>
        <v>0.44562928660081708</v>
      </c>
      <c r="J4" s="21">
        <v>7.1640346100320675</v>
      </c>
      <c r="K4" s="120">
        <f>AVERAGE(J4:J6)</f>
        <v>7.0919007162373626</v>
      </c>
      <c r="L4" s="110">
        <f>STDEV(J4:J6)</f>
        <v>8.6475083637725852E-2</v>
      </c>
      <c r="M4" s="21">
        <v>34.396671289875179</v>
      </c>
      <c r="N4" s="120">
        <f>AVERAGE(M4:M6)</f>
        <v>34.126893475836944</v>
      </c>
      <c r="O4" s="110">
        <f>STDEV(M4:M6)</f>
        <v>0.29662030564789582</v>
      </c>
      <c r="P4" s="56"/>
      <c r="Q4" s="59"/>
      <c r="R4" s="60"/>
      <c r="S4" s="58"/>
      <c r="T4" s="58"/>
      <c r="U4" s="58"/>
    </row>
    <row r="5" spans="1:21" x14ac:dyDescent="0.25">
      <c r="A5" s="19">
        <v>2</v>
      </c>
      <c r="B5" s="121"/>
      <c r="C5" s="110"/>
      <c r="D5" s="110"/>
      <c r="E5" s="19">
        <v>2</v>
      </c>
      <c r="F5" s="20">
        <v>0.17</v>
      </c>
      <c r="G5" s="21">
        <v>4.4322153640217143</v>
      </c>
      <c r="H5" s="120"/>
      <c r="I5" s="110"/>
      <c r="J5" s="21">
        <v>6.9960385679049253</v>
      </c>
      <c r="K5" s="120"/>
      <c r="L5" s="110"/>
      <c r="M5" s="21">
        <v>33.809251856082241</v>
      </c>
      <c r="N5" s="120"/>
      <c r="O5" s="110"/>
      <c r="P5" s="56"/>
      <c r="Q5" s="59"/>
      <c r="R5" s="60"/>
      <c r="S5" s="58"/>
      <c r="T5" s="58"/>
      <c r="U5" s="58"/>
    </row>
    <row r="6" spans="1:21" x14ac:dyDescent="0.25">
      <c r="A6" s="19">
        <v>3</v>
      </c>
      <c r="B6" s="121"/>
      <c r="C6" s="110"/>
      <c r="D6" s="110"/>
      <c r="E6" s="19">
        <v>3</v>
      </c>
      <c r="F6" s="20">
        <v>0.2</v>
      </c>
      <c r="G6" s="21">
        <v>5.1074589127686476</v>
      </c>
      <c r="H6" s="120"/>
      <c r="I6" s="110"/>
      <c r="J6" s="21">
        <v>7.1156289707750942</v>
      </c>
      <c r="K6" s="120"/>
      <c r="L6" s="110"/>
      <c r="M6" s="21">
        <v>34.174757281553397</v>
      </c>
      <c r="N6" s="120"/>
      <c r="O6" s="110"/>
      <c r="P6" s="56"/>
      <c r="Q6" s="59"/>
      <c r="R6" s="60"/>
      <c r="S6" s="58"/>
      <c r="T6" s="58"/>
      <c r="U6" s="58"/>
    </row>
    <row r="7" spans="1:21" x14ac:dyDescent="0.25">
      <c r="A7" s="19">
        <v>4</v>
      </c>
      <c r="B7" s="121"/>
      <c r="C7" s="110"/>
      <c r="D7" s="110" t="s">
        <v>11</v>
      </c>
      <c r="E7" s="19">
        <v>1</v>
      </c>
      <c r="F7" s="20">
        <v>1.03</v>
      </c>
      <c r="G7" s="21">
        <v>1.590711033102991</v>
      </c>
      <c r="H7" s="120">
        <f>AVERAGE(G7:G9)</f>
        <v>1.6051693410914876</v>
      </c>
      <c r="I7" s="110">
        <f>STDEV(G7:G9)</f>
        <v>1.5213982760639178E-2</v>
      </c>
      <c r="J7" s="21">
        <v>1.870196518671124</v>
      </c>
      <c r="K7" s="120">
        <f>AVERAGE(J7:J9)</f>
        <v>1.8732595885212115</v>
      </c>
      <c r="L7" s="110">
        <f>STDEV(J7:J9)</f>
        <v>3.04392853375801E-3</v>
      </c>
      <c r="M7" s="21">
        <v>10.5947780186634</v>
      </c>
      <c r="N7" s="120">
        <f>AVERAGE(M7:M9)</f>
        <v>10.602538039813568</v>
      </c>
      <c r="O7" s="110">
        <f>STDEV(M7:M9)</f>
        <v>1.0811198088914379E-2</v>
      </c>
      <c r="P7" s="56"/>
      <c r="Q7" s="59"/>
      <c r="R7" s="60"/>
      <c r="S7" s="58"/>
      <c r="T7" s="58"/>
      <c r="U7" s="58"/>
    </row>
    <row r="8" spans="1:21" x14ac:dyDescent="0.25">
      <c r="A8" s="19">
        <v>5</v>
      </c>
      <c r="B8" s="121"/>
      <c r="C8" s="110"/>
      <c r="D8" s="110"/>
      <c r="E8" s="19">
        <v>2</v>
      </c>
      <c r="F8" s="20">
        <v>1.07</v>
      </c>
      <c r="G8" s="21">
        <v>1.6210404433049372</v>
      </c>
      <c r="H8" s="120"/>
      <c r="I8" s="110"/>
      <c r="J8" s="21">
        <v>1.8762840076476386</v>
      </c>
      <c r="K8" s="120"/>
      <c r="L8" s="110"/>
      <c r="M8" s="21">
        <v>10.597949369385718</v>
      </c>
      <c r="N8" s="120"/>
      <c r="O8" s="110"/>
      <c r="P8" s="56"/>
      <c r="Q8" s="59"/>
      <c r="R8" s="60"/>
      <c r="S8" s="58"/>
      <c r="T8" s="58"/>
      <c r="U8" s="58"/>
    </row>
    <row r="9" spans="1:21" x14ac:dyDescent="0.25">
      <c r="A9" s="19">
        <v>6</v>
      </c>
      <c r="B9" s="121"/>
      <c r="C9" s="110"/>
      <c r="D9" s="110"/>
      <c r="E9" s="19">
        <v>3</v>
      </c>
      <c r="F9" s="20">
        <v>1.05</v>
      </c>
      <c r="G9" s="21">
        <v>1.6037565468665342</v>
      </c>
      <c r="H9" s="120"/>
      <c r="I9" s="110"/>
      <c r="J9" s="21">
        <v>1.8732982392448718</v>
      </c>
      <c r="K9" s="120"/>
      <c r="L9" s="110"/>
      <c r="M9" s="21">
        <v>10.614886731391586</v>
      </c>
      <c r="N9" s="120"/>
      <c r="O9" s="110"/>
      <c r="P9" s="56"/>
      <c r="Q9" s="59"/>
      <c r="R9" s="60"/>
      <c r="S9" s="58"/>
      <c r="T9" s="58"/>
      <c r="U9" s="58"/>
    </row>
    <row r="10" spans="1:21" x14ac:dyDescent="0.25">
      <c r="A10" s="19">
        <v>7</v>
      </c>
      <c r="B10" s="121"/>
      <c r="C10" s="110"/>
      <c r="D10" s="110" t="s">
        <v>12</v>
      </c>
      <c r="E10" s="19">
        <v>1</v>
      </c>
      <c r="F10" s="20">
        <v>1.17</v>
      </c>
      <c r="G10" s="21">
        <v>1.283672080132257</v>
      </c>
      <c r="H10" s="120">
        <f>AVERAGE(G10:G12)</f>
        <v>1.2841418766774675</v>
      </c>
      <c r="I10" s="110">
        <f>STDEV(G10:G12)</f>
        <v>1.3564431346136481E-2</v>
      </c>
      <c r="J10" s="21">
        <v>1.4639602949641071</v>
      </c>
      <c r="K10" s="120">
        <f>AVERAGE(J10:J12)</f>
        <v>1.4626413267372331</v>
      </c>
      <c r="L10" s="110">
        <f>STDEV(J10:J12)</f>
        <v>3.6806195533378564E-3</v>
      </c>
      <c r="M10" s="21">
        <v>8.2980665504937363</v>
      </c>
      <c r="N10" s="120">
        <f>AVERAGE(M10:M12)</f>
        <v>8.307507104467847</v>
      </c>
      <c r="O10" s="110">
        <f>STDEV(M10:M12)</f>
        <v>9.544418909223723E-3</v>
      </c>
      <c r="P10" s="56"/>
      <c r="Q10" s="59"/>
      <c r="R10" s="60"/>
      <c r="S10" s="58"/>
      <c r="T10" s="58"/>
      <c r="U10" s="58"/>
    </row>
    <row r="11" spans="1:21" x14ac:dyDescent="0.25">
      <c r="A11" s="19">
        <v>8</v>
      </c>
      <c r="B11" s="121"/>
      <c r="C11" s="110"/>
      <c r="D11" s="110"/>
      <c r="E11" s="19">
        <v>2</v>
      </c>
      <c r="F11" s="20">
        <v>1.2</v>
      </c>
      <c r="G11" s="21">
        <v>1.2979351032448379</v>
      </c>
      <c r="H11" s="120"/>
      <c r="I11" s="110"/>
      <c r="J11" s="21">
        <v>1.465480728504871</v>
      </c>
      <c r="K11" s="120"/>
      <c r="L11" s="110"/>
      <c r="M11" s="21">
        <v>8.3171521035598719</v>
      </c>
      <c r="N11" s="120"/>
      <c r="O11" s="110"/>
      <c r="P11" s="56"/>
      <c r="Q11" s="59"/>
      <c r="R11" s="60"/>
      <c r="S11" s="58"/>
      <c r="T11" s="58"/>
      <c r="U11" s="58"/>
    </row>
    <row r="12" spans="1:21" x14ac:dyDescent="0.25">
      <c r="A12" s="19">
        <v>9</v>
      </c>
      <c r="B12" s="121"/>
      <c r="C12" s="110"/>
      <c r="D12" s="110"/>
      <c r="E12" s="19">
        <v>3</v>
      </c>
      <c r="F12" s="20">
        <v>1.1499999999999999</v>
      </c>
      <c r="G12" s="21">
        <v>1.2708184466553074</v>
      </c>
      <c r="H12" s="120"/>
      <c r="I12" s="110"/>
      <c r="J12" s="21">
        <v>1.4584829567427211</v>
      </c>
      <c r="K12" s="120"/>
      <c r="L12" s="110"/>
      <c r="M12" s="21">
        <v>8.3073026593499382</v>
      </c>
      <c r="N12" s="120"/>
      <c r="O12" s="110"/>
      <c r="P12" s="56"/>
      <c r="Q12" s="59"/>
      <c r="R12" s="60"/>
      <c r="S12" s="58"/>
      <c r="T12" s="58"/>
      <c r="U12" s="58"/>
    </row>
    <row r="13" spans="1:21" x14ac:dyDescent="0.25">
      <c r="A13" s="19">
        <v>10</v>
      </c>
      <c r="B13" s="121"/>
      <c r="C13" s="110"/>
      <c r="D13" s="110" t="s">
        <v>13</v>
      </c>
      <c r="E13" s="19">
        <v>1</v>
      </c>
      <c r="F13" s="20">
        <v>0.42</v>
      </c>
      <c r="G13" s="21">
        <v>3.1665763650592988</v>
      </c>
      <c r="H13" s="120">
        <f>AVERAGE(G13:G15)</f>
        <v>3.283834674479428</v>
      </c>
      <c r="I13" s="110">
        <f>STDEV(G13:G15)</f>
        <v>0.11313181065880883</v>
      </c>
      <c r="J13" s="21">
        <v>3.4368003872451136</v>
      </c>
      <c r="K13" s="120">
        <f>AVERAGE(J13:J15)</f>
        <v>3.4626503432094284</v>
      </c>
      <c r="L13" s="110">
        <f>STDEV(J13:J15)</f>
        <v>2.3813180462128426E-2</v>
      </c>
      <c r="M13" s="21">
        <v>18.307905686546466</v>
      </c>
      <c r="N13" s="120">
        <f>AVERAGE(M13:M15)</f>
        <v>18.378794883649253</v>
      </c>
      <c r="O13" s="110">
        <f>STDEV(M13:M15)</f>
        <v>6.9399477572492277E-2</v>
      </c>
      <c r="P13" s="56"/>
      <c r="Q13" s="59"/>
      <c r="R13" s="60"/>
      <c r="S13" s="58"/>
      <c r="T13" s="58"/>
      <c r="U13" s="58"/>
    </row>
    <row r="14" spans="1:21" x14ac:dyDescent="0.25">
      <c r="A14" s="19">
        <v>11</v>
      </c>
      <c r="B14" s="121"/>
      <c r="C14" s="110"/>
      <c r="D14" s="110"/>
      <c r="E14" s="19">
        <v>2</v>
      </c>
      <c r="F14" s="20">
        <v>0.45</v>
      </c>
      <c r="G14" s="21">
        <v>3.2925972748981591</v>
      </c>
      <c r="H14" s="120"/>
      <c r="I14" s="110"/>
      <c r="J14" s="21">
        <v>3.4674572921078641</v>
      </c>
      <c r="K14" s="120"/>
      <c r="L14" s="110"/>
      <c r="M14" s="21">
        <v>18.381877022653725</v>
      </c>
      <c r="N14" s="120"/>
      <c r="O14" s="110"/>
      <c r="P14" s="56"/>
      <c r="Q14" s="59"/>
      <c r="R14" s="60"/>
      <c r="S14" s="58"/>
      <c r="T14" s="58"/>
      <c r="U14" s="58"/>
    </row>
    <row r="15" spans="1:21" x14ac:dyDescent="0.25">
      <c r="A15" s="19">
        <v>12</v>
      </c>
      <c r="B15" s="121"/>
      <c r="C15" s="110"/>
      <c r="D15" s="110"/>
      <c r="E15" s="19">
        <v>3</v>
      </c>
      <c r="F15" s="20">
        <v>0.48</v>
      </c>
      <c r="G15" s="21">
        <v>3.3923303834808261</v>
      </c>
      <c r="H15" s="120"/>
      <c r="I15" s="110"/>
      <c r="J15" s="21">
        <v>3.4836933502753067</v>
      </c>
      <c r="K15" s="120"/>
      <c r="L15" s="110"/>
      <c r="M15" s="21">
        <v>18.446601941747574</v>
      </c>
      <c r="N15" s="120"/>
      <c r="O15" s="110"/>
      <c r="P15" s="56"/>
      <c r="Q15" s="59"/>
      <c r="R15" s="60"/>
      <c r="S15" s="58"/>
      <c r="T15" s="58"/>
      <c r="U15" s="58"/>
    </row>
    <row r="16" spans="1:21" x14ac:dyDescent="0.25">
      <c r="A16" s="19">
        <v>13</v>
      </c>
      <c r="B16" s="121"/>
      <c r="C16" s="110" t="s">
        <v>14</v>
      </c>
      <c r="D16" s="110" t="s">
        <v>10</v>
      </c>
      <c r="E16" s="19">
        <v>1</v>
      </c>
      <c r="F16" s="20">
        <v>0.17</v>
      </c>
      <c r="G16" s="21">
        <v>6.6631962519521091</v>
      </c>
      <c r="H16" s="120">
        <f>AVERAGE(G16:G18)</f>
        <v>6.6214469020025346</v>
      </c>
      <c r="I16" s="110">
        <f>STDEV(G16:G18)</f>
        <v>0.53353072088371167</v>
      </c>
      <c r="J16" s="21">
        <v>10.28477464683459</v>
      </c>
      <c r="K16" s="120">
        <f>AVERAGE(J16:J18)</f>
        <v>10.276382337861246</v>
      </c>
      <c r="L16" s="110">
        <f>STDEV(J16:J18)</f>
        <v>0.10724848798450098</v>
      </c>
      <c r="M16" s="21">
        <v>44.317532838378078</v>
      </c>
      <c r="N16" s="120">
        <f>AVERAGE(M16:M18)</f>
        <v>44.296158252093214</v>
      </c>
      <c r="O16" s="110">
        <f>STDEV(M16:M18)</f>
        <v>0.27315391599936689</v>
      </c>
      <c r="P16" s="56"/>
      <c r="Q16" s="59"/>
      <c r="R16" s="60"/>
      <c r="S16" s="58"/>
      <c r="T16" s="58"/>
      <c r="U16" s="58"/>
    </row>
    <row r="17" spans="1:21" x14ac:dyDescent="0.25">
      <c r="A17" s="19">
        <v>14</v>
      </c>
      <c r="B17" s="121"/>
      <c r="C17" s="110"/>
      <c r="D17" s="110"/>
      <c r="E17" s="19">
        <v>2</v>
      </c>
      <c r="F17" s="20">
        <v>0.15</v>
      </c>
      <c r="G17" s="21">
        <v>6.0682680151706698</v>
      </c>
      <c r="H17" s="120"/>
      <c r="I17" s="110"/>
      <c r="J17" s="21">
        <v>10.165184243964424</v>
      </c>
      <c r="K17" s="120"/>
      <c r="L17" s="110"/>
      <c r="M17" s="21">
        <v>44.01294498381877</v>
      </c>
      <c r="N17" s="120"/>
      <c r="O17" s="110"/>
      <c r="P17" s="56"/>
      <c r="Q17" s="59"/>
      <c r="R17" s="60"/>
      <c r="S17" s="58"/>
      <c r="T17" s="58"/>
      <c r="U17" s="58"/>
    </row>
    <row r="18" spans="1:21" x14ac:dyDescent="0.25">
      <c r="A18" s="19">
        <v>15</v>
      </c>
      <c r="B18" s="121"/>
      <c r="C18" s="110"/>
      <c r="D18" s="110"/>
      <c r="E18" s="19">
        <v>3</v>
      </c>
      <c r="F18" s="20">
        <v>0.19</v>
      </c>
      <c r="G18" s="21">
        <v>7.132876438884824</v>
      </c>
      <c r="H18" s="120"/>
      <c r="I18" s="110"/>
      <c r="J18" s="21">
        <v>10.379188122784726</v>
      </c>
      <c r="K18" s="120"/>
      <c r="L18" s="110"/>
      <c r="M18" s="21">
        <v>44.557996934082787</v>
      </c>
      <c r="N18" s="120"/>
      <c r="O18" s="110"/>
      <c r="P18" s="56"/>
      <c r="Q18" s="59"/>
      <c r="R18" s="60"/>
      <c r="S18" s="58"/>
      <c r="T18" s="58"/>
      <c r="U18" s="58"/>
    </row>
    <row r="19" spans="1:21" x14ac:dyDescent="0.25">
      <c r="A19" s="19">
        <v>16</v>
      </c>
      <c r="B19" s="121"/>
      <c r="C19" s="110"/>
      <c r="D19" s="110" t="s">
        <v>11</v>
      </c>
      <c r="E19" s="19">
        <v>1</v>
      </c>
      <c r="F19" s="20">
        <v>1.57</v>
      </c>
      <c r="G19" s="21">
        <v>1.3109262644238122</v>
      </c>
      <c r="H19" s="120">
        <f>AVERAGE(G19:G21)</f>
        <v>1.309740456692231</v>
      </c>
      <c r="I19" s="110">
        <f>STDEV(G19:G21)</f>
        <v>8.86409513971456E-3</v>
      </c>
      <c r="J19" s="21">
        <v>1.4665058797821284</v>
      </c>
      <c r="K19" s="120">
        <f>AVERAGE(J19:J21)</f>
        <v>1.4675505635897028</v>
      </c>
      <c r="L19" s="110">
        <f>STDEV(J19:J21)</f>
        <v>2.8496232972462479E-3</v>
      </c>
      <c r="M19" s="21">
        <v>7.8411972048729197</v>
      </c>
      <c r="N19" s="120">
        <f>AVERAGE(M19:M21)</f>
        <v>7.8328094410896973</v>
      </c>
      <c r="O19" s="110">
        <f>STDEV(M19:M21)</f>
        <v>1.3341213966954308E-2</v>
      </c>
      <c r="P19" s="56"/>
      <c r="Q19" s="59"/>
      <c r="R19" s="60"/>
      <c r="S19" s="58"/>
      <c r="T19" s="58"/>
      <c r="U19" s="58"/>
    </row>
    <row r="20" spans="1:21" x14ac:dyDescent="0.25">
      <c r="A20" s="19">
        <v>17</v>
      </c>
      <c r="B20" s="121"/>
      <c r="C20" s="110"/>
      <c r="D20" s="110"/>
      <c r="E20" s="19">
        <v>2</v>
      </c>
      <c r="F20" s="20">
        <v>1.54</v>
      </c>
      <c r="G20" s="21">
        <v>1.3003431461080008</v>
      </c>
      <c r="H20" s="120"/>
      <c r="I20" s="110"/>
      <c r="J20" s="21">
        <v>1.4653707156883775</v>
      </c>
      <c r="K20" s="120"/>
      <c r="L20" s="110"/>
      <c r="M20" s="21">
        <v>7.8174252931534509</v>
      </c>
      <c r="N20" s="120"/>
      <c r="O20" s="110"/>
      <c r="P20" s="56"/>
      <c r="Q20" s="59"/>
      <c r="R20" s="60"/>
      <c r="S20" s="58"/>
      <c r="T20" s="58"/>
      <c r="U20" s="58"/>
    </row>
    <row r="21" spans="1:21" x14ac:dyDescent="0.25">
      <c r="A21" s="19">
        <v>18</v>
      </c>
      <c r="B21" s="121"/>
      <c r="C21" s="110"/>
      <c r="D21" s="110"/>
      <c r="E21" s="19">
        <v>3</v>
      </c>
      <c r="F21" s="20">
        <v>1.6</v>
      </c>
      <c r="G21" s="21">
        <v>1.3179519595448799</v>
      </c>
      <c r="H21" s="120"/>
      <c r="I21" s="110"/>
      <c r="J21" s="21">
        <v>1.4707750952986021</v>
      </c>
      <c r="K21" s="120"/>
      <c r="L21" s="110"/>
      <c r="M21" s="21">
        <v>7.8398058252427196</v>
      </c>
      <c r="N21" s="120"/>
      <c r="O21" s="110"/>
      <c r="P21" s="56"/>
      <c r="Q21" s="59"/>
      <c r="R21" s="60"/>
      <c r="S21" s="58"/>
      <c r="T21" s="58"/>
      <c r="U21" s="58"/>
    </row>
    <row r="22" spans="1:21" x14ac:dyDescent="0.25">
      <c r="A22" s="19">
        <v>19</v>
      </c>
      <c r="B22" s="121"/>
      <c r="C22" s="110"/>
      <c r="D22" s="110" t="s">
        <v>12</v>
      </c>
      <c r="E22" s="19">
        <v>1</v>
      </c>
      <c r="F22" s="20">
        <v>0.89</v>
      </c>
      <c r="G22" s="21">
        <v>1.8295714427761756</v>
      </c>
      <c r="H22" s="120">
        <f>AVERAGE(G22:G24)</f>
        <v>1.8270814228798109</v>
      </c>
      <c r="I22" s="110">
        <f>STDEV(G22:G24)</f>
        <v>2.6611898811610947E-2</v>
      </c>
      <c r="J22" s="21">
        <v>2.1244092914352612</v>
      </c>
      <c r="K22" s="120">
        <f>AVERAGE(J22:J24)</f>
        <v>2.1223801079659377</v>
      </c>
      <c r="L22" s="110">
        <f>STDEV(J22:J24)</f>
        <v>5.8585686285099851E-3</v>
      </c>
      <c r="M22" s="21">
        <v>10.559616013963129</v>
      </c>
      <c r="N22" s="120">
        <f>AVERAGE(M22:M24)</f>
        <v>10.573841068891733</v>
      </c>
      <c r="O22" s="110">
        <f>STDEV(M22:M24)</f>
        <v>1.8824928087709983E-2</v>
      </c>
      <c r="P22" s="56"/>
      <c r="Q22" s="59"/>
      <c r="R22" s="60"/>
      <c r="S22" s="58"/>
      <c r="T22" s="58"/>
      <c r="U22" s="58"/>
    </row>
    <row r="23" spans="1:21" x14ac:dyDescent="0.25">
      <c r="A23" s="19">
        <v>20</v>
      </c>
      <c r="B23" s="121"/>
      <c r="C23" s="110"/>
      <c r="D23" s="110"/>
      <c r="E23" s="19">
        <v>2</v>
      </c>
      <c r="F23" s="20">
        <v>0.92</v>
      </c>
      <c r="G23" s="21">
        <v>1.852360798109163</v>
      </c>
      <c r="H23" s="120"/>
      <c r="I23" s="110"/>
      <c r="J23" s="21">
        <v>2.1269543119164687</v>
      </c>
      <c r="K23" s="120"/>
      <c r="L23" s="110"/>
      <c r="M23" s="21">
        <v>10.595187842971718</v>
      </c>
      <c r="N23" s="120"/>
      <c r="O23" s="110"/>
      <c r="P23" s="56"/>
      <c r="Q23" s="59"/>
      <c r="R23" s="60"/>
      <c r="S23" s="58"/>
      <c r="T23" s="58"/>
      <c r="U23" s="58"/>
    </row>
    <row r="24" spans="1:21" x14ac:dyDescent="0.25">
      <c r="A24" s="19">
        <v>21</v>
      </c>
      <c r="B24" s="121"/>
      <c r="C24" s="110"/>
      <c r="D24" s="110"/>
      <c r="E24" s="19">
        <v>3</v>
      </c>
      <c r="F24" s="20">
        <v>0.86</v>
      </c>
      <c r="G24" s="21">
        <v>1.7993120277540944</v>
      </c>
      <c r="H24" s="120"/>
      <c r="I24" s="110"/>
      <c r="J24" s="21">
        <v>2.1157767205460831</v>
      </c>
      <c r="K24" s="120"/>
      <c r="L24" s="110"/>
      <c r="M24" s="21">
        <v>10.56671934974035</v>
      </c>
      <c r="N24" s="120"/>
      <c r="O24" s="110"/>
      <c r="P24" s="56"/>
      <c r="Q24" s="59"/>
      <c r="R24" s="60"/>
      <c r="S24" s="58"/>
      <c r="T24" s="58"/>
      <c r="U24" s="58"/>
    </row>
    <row r="25" spans="1:21" x14ac:dyDescent="0.25">
      <c r="A25" s="19">
        <v>22</v>
      </c>
      <c r="B25" s="121"/>
      <c r="C25" s="110"/>
      <c r="D25" s="110" t="s">
        <v>13</v>
      </c>
      <c r="E25" s="19">
        <v>1</v>
      </c>
      <c r="F25" s="20">
        <v>0.39</v>
      </c>
      <c r="G25" s="21">
        <v>3.7602515478621679</v>
      </c>
      <c r="H25" s="120">
        <f>AVERAGE(G25:G27)</f>
        <v>3.7566388526889285</v>
      </c>
      <c r="I25" s="110">
        <f>STDEV(G25:G27)</f>
        <v>0.10571764027600362</v>
      </c>
      <c r="J25" s="21">
        <v>4.2615580099696997</v>
      </c>
      <c r="K25" s="120">
        <f>AVERAGE(J25:J27)</f>
        <v>4.2564292850963446</v>
      </c>
      <c r="L25" s="110">
        <f>STDEV(J25:J27)</f>
        <v>2.3376242237587237E-2</v>
      </c>
      <c r="M25" s="21">
        <v>20.612397311426438</v>
      </c>
      <c r="N25" s="120">
        <f>AVERAGE(M25:M27)</f>
        <v>20.611084499315613</v>
      </c>
      <c r="O25" s="110">
        <f>STDEV(M25:M27)</f>
        <v>3.8416581479120394E-2</v>
      </c>
      <c r="P25" s="56"/>
      <c r="Q25" s="59"/>
      <c r="R25" s="60"/>
      <c r="S25" s="58"/>
      <c r="T25" s="58"/>
      <c r="U25" s="58"/>
    </row>
    <row r="26" spans="1:21" x14ac:dyDescent="0.25">
      <c r="A26" s="19">
        <v>23</v>
      </c>
      <c r="B26" s="121"/>
      <c r="C26" s="110"/>
      <c r="D26" s="110"/>
      <c r="E26" s="19">
        <v>2</v>
      </c>
      <c r="F26" s="20">
        <v>0.41</v>
      </c>
      <c r="G26" s="21">
        <v>3.860503838919553</v>
      </c>
      <c r="H26" s="120"/>
      <c r="I26" s="110"/>
      <c r="J26" s="21">
        <v>4.2768153221557625</v>
      </c>
      <c r="K26" s="120"/>
      <c r="L26" s="110"/>
      <c r="M26" s="21">
        <v>20.648827847501778</v>
      </c>
      <c r="N26" s="120"/>
      <c r="O26" s="110"/>
      <c r="P26" s="56"/>
      <c r="Q26" s="59"/>
      <c r="R26" s="60"/>
      <c r="S26" s="58"/>
      <c r="T26" s="58"/>
      <c r="U26" s="58"/>
    </row>
    <row r="27" spans="1:21" x14ac:dyDescent="0.25">
      <c r="A27" s="19">
        <v>24</v>
      </c>
      <c r="B27" s="121"/>
      <c r="C27" s="110"/>
      <c r="D27" s="110"/>
      <c r="E27" s="19">
        <v>3</v>
      </c>
      <c r="F27" s="20">
        <v>0.37</v>
      </c>
      <c r="G27" s="21">
        <v>3.6491611712850647</v>
      </c>
      <c r="H27" s="120"/>
      <c r="I27" s="110"/>
      <c r="J27" s="21">
        <v>4.2309145231635696</v>
      </c>
      <c r="K27" s="120"/>
      <c r="L27" s="110"/>
      <c r="M27" s="21">
        <v>20.572028339018633</v>
      </c>
      <c r="N27" s="120"/>
      <c r="O27" s="110"/>
      <c r="P27" s="56"/>
      <c r="Q27" s="59"/>
      <c r="R27" s="60"/>
      <c r="S27" s="58"/>
      <c r="T27" s="58"/>
      <c r="U27" s="58"/>
    </row>
    <row r="28" spans="1:21" x14ac:dyDescent="0.25">
      <c r="A28" s="19">
        <v>25</v>
      </c>
      <c r="B28" s="110" t="s">
        <v>15</v>
      </c>
      <c r="C28" s="110" t="s">
        <v>9</v>
      </c>
      <c r="D28" s="110" t="s">
        <v>10</v>
      </c>
      <c r="E28" s="19">
        <v>1</v>
      </c>
      <c r="F28" s="20">
        <v>0.17</v>
      </c>
      <c r="G28" s="21">
        <v>4.6404402468952188</v>
      </c>
      <c r="H28" s="120">
        <f>AVERAGE(G28:G30)</f>
        <v>4.7254299950068521</v>
      </c>
      <c r="I28" s="110">
        <f>STDEV(G28:G30)</f>
        <v>0.7261527261793983</v>
      </c>
      <c r="J28" s="21">
        <v>9.2682562224381506</v>
      </c>
      <c r="K28" s="120">
        <f>AVERAGE(J28:J30)</f>
        <v>9.285340565705317</v>
      </c>
      <c r="L28" s="110">
        <f>STDEV(J28:J30)</f>
        <v>0.14596869286096575</v>
      </c>
      <c r="M28" s="21">
        <v>36.550542547115931</v>
      </c>
      <c r="N28" s="120">
        <f>AVERAGE(M28:M30)</f>
        <v>36.594055097767267</v>
      </c>
      <c r="O28" s="110">
        <f>STDEV(M28:M30)</f>
        <v>0.37177139573327206</v>
      </c>
      <c r="P28" s="56"/>
      <c r="Q28" s="59"/>
      <c r="R28" s="60"/>
      <c r="S28" s="58"/>
      <c r="T28" s="58"/>
      <c r="U28" s="58"/>
    </row>
    <row r="29" spans="1:21" x14ac:dyDescent="0.25">
      <c r="A29" s="19">
        <v>26</v>
      </c>
      <c r="B29" s="110"/>
      <c r="C29" s="110"/>
      <c r="D29" s="110"/>
      <c r="E29" s="19">
        <v>2</v>
      </c>
      <c r="F29" s="20">
        <v>0.21</v>
      </c>
      <c r="G29" s="21">
        <v>5.4903377280115588</v>
      </c>
      <c r="H29" s="120"/>
      <c r="I29" s="110"/>
      <c r="J29" s="21">
        <v>9.4390996551098194</v>
      </c>
      <c r="K29" s="120"/>
      <c r="L29" s="110"/>
      <c r="M29" s="21">
        <v>36.985668053629226</v>
      </c>
      <c r="N29" s="120"/>
      <c r="O29" s="110"/>
      <c r="P29" s="56"/>
      <c r="Q29" s="59"/>
      <c r="R29" s="60"/>
      <c r="S29" s="58"/>
      <c r="T29" s="58"/>
      <c r="U29" s="58"/>
    </row>
    <row r="30" spans="1:21" x14ac:dyDescent="0.25">
      <c r="A30" s="19">
        <v>27</v>
      </c>
      <c r="B30" s="110"/>
      <c r="C30" s="110"/>
      <c r="D30" s="110"/>
      <c r="E30" s="19">
        <v>3</v>
      </c>
      <c r="F30" s="20">
        <v>0.15</v>
      </c>
      <c r="G30" s="21">
        <v>4.0455120101137796</v>
      </c>
      <c r="H30" s="120"/>
      <c r="I30" s="110"/>
      <c r="J30" s="21">
        <v>9.1486658195679791</v>
      </c>
      <c r="K30" s="120"/>
      <c r="L30" s="110"/>
      <c r="M30" s="21">
        <v>36.245954692556637</v>
      </c>
      <c r="N30" s="120"/>
      <c r="O30" s="110"/>
      <c r="P30" s="56"/>
      <c r="Q30" s="59"/>
      <c r="R30" s="60"/>
      <c r="S30" s="58"/>
      <c r="T30" s="58"/>
      <c r="U30" s="58"/>
    </row>
    <row r="31" spans="1:21" x14ac:dyDescent="0.25">
      <c r="A31" s="19">
        <v>28</v>
      </c>
      <c r="B31" s="110"/>
      <c r="C31" s="110"/>
      <c r="D31" s="110" t="s">
        <v>11</v>
      </c>
      <c r="E31" s="19">
        <v>1</v>
      </c>
      <c r="F31" s="20">
        <v>0.67</v>
      </c>
      <c r="G31" s="21">
        <v>1.5849953770968168</v>
      </c>
      <c r="H31" s="120">
        <f>AVERAGE(G31:G33)</f>
        <v>1.5835060744678271</v>
      </c>
      <c r="I31" s="110">
        <f>STDEV(G31:G33)</f>
        <v>4.9908306584815522E-2</v>
      </c>
      <c r="J31" s="21">
        <v>2.9357658973240528</v>
      </c>
      <c r="K31" s="120">
        <f>AVERAGE(J31:J33)</f>
        <v>2.9329663174416534</v>
      </c>
      <c r="L31" s="110">
        <f>STDEV(J31:J33)</f>
        <v>9.3943095995850014E-3</v>
      </c>
      <c r="M31" s="21">
        <v>13.331401246196206</v>
      </c>
      <c r="N31" s="120">
        <f>AVERAGE(M31:M33)</f>
        <v>13.330185066346495</v>
      </c>
      <c r="O31" s="110">
        <f>STDEV(M31:M33)</f>
        <v>4.0755636645076428E-2</v>
      </c>
      <c r="P31" s="56"/>
      <c r="Q31" s="59"/>
      <c r="R31" s="60"/>
      <c r="S31" s="58"/>
      <c r="T31" s="58"/>
      <c r="U31" s="58"/>
    </row>
    <row r="32" spans="1:21" x14ac:dyDescent="0.25">
      <c r="A32" s="19">
        <v>29</v>
      </c>
      <c r="B32" s="110"/>
      <c r="C32" s="110"/>
      <c r="D32" s="110"/>
      <c r="E32" s="19">
        <v>2</v>
      </c>
      <c r="F32" s="20">
        <v>0.7</v>
      </c>
      <c r="G32" s="21">
        <v>1.6326530612244901</v>
      </c>
      <c r="H32" s="120"/>
      <c r="I32" s="110"/>
      <c r="J32" s="21">
        <v>2.9406425848611364</v>
      </c>
      <c r="K32" s="120"/>
      <c r="L32" s="110"/>
      <c r="M32" s="21">
        <v>13.370319001386965</v>
      </c>
      <c r="N32" s="120"/>
      <c r="O32" s="110"/>
      <c r="P32" s="56"/>
      <c r="Q32" s="59"/>
      <c r="R32" s="60"/>
      <c r="S32" s="58"/>
      <c r="T32" s="58"/>
      <c r="U32" s="58"/>
    </row>
    <row r="33" spans="1:21" x14ac:dyDescent="0.25">
      <c r="A33" s="19">
        <v>30</v>
      </c>
      <c r="B33" s="110"/>
      <c r="C33" s="110"/>
      <c r="D33" s="110"/>
      <c r="E33" s="19">
        <v>3</v>
      </c>
      <c r="F33" s="20">
        <v>0.64</v>
      </c>
      <c r="G33" s="21">
        <v>1.5328697850821744</v>
      </c>
      <c r="H33" s="120"/>
      <c r="I33" s="110"/>
      <c r="J33" s="21">
        <v>2.9224904701397709</v>
      </c>
      <c r="K33" s="120"/>
      <c r="L33" s="110"/>
      <c r="M33" s="21">
        <v>13.288834951456311</v>
      </c>
      <c r="N33" s="120"/>
      <c r="O33" s="110"/>
      <c r="P33" s="56"/>
      <c r="Q33" s="59"/>
      <c r="R33" s="60"/>
      <c r="S33" s="58"/>
      <c r="T33" s="58"/>
      <c r="U33" s="58"/>
    </row>
    <row r="34" spans="1:21" x14ac:dyDescent="0.25">
      <c r="A34" s="19">
        <v>31</v>
      </c>
      <c r="B34" s="110"/>
      <c r="C34" s="110"/>
      <c r="D34" s="110" t="s">
        <v>12</v>
      </c>
      <c r="E34" s="19">
        <v>1</v>
      </c>
      <c r="F34" s="20">
        <v>0.19</v>
      </c>
      <c r="G34" s="21">
        <v>4.3915097478208791</v>
      </c>
      <c r="H34" s="120">
        <f>AVERAGE(G34:G36)</f>
        <v>4.3520715226006557</v>
      </c>
      <c r="I34" s="110">
        <f>STDEV(G34:G36)</f>
        <v>0.4369094841137327</v>
      </c>
      <c r="J34" s="21">
        <v>9.2824182438306675</v>
      </c>
      <c r="K34" s="120">
        <f>AVERAGE(J34:J36)</f>
        <v>9.2677566802373548</v>
      </c>
      <c r="L34" s="110">
        <f>STDEV(J34:J36)</f>
        <v>8.2841332769077902E-2</v>
      </c>
      <c r="M34" s="21">
        <v>28.002043944813494</v>
      </c>
      <c r="N34" s="120">
        <f>AVERAGE(M34:M36)</f>
        <v>28.055289566005246</v>
      </c>
      <c r="O34" s="110">
        <f>STDEV(M34:M36)</f>
        <v>0.21707781928655329</v>
      </c>
      <c r="P34" s="56"/>
      <c r="Q34" s="59"/>
      <c r="R34" s="60"/>
      <c r="S34" s="58"/>
      <c r="T34" s="58"/>
      <c r="U34" s="58"/>
    </row>
    <row r="35" spans="1:21" x14ac:dyDescent="0.25">
      <c r="A35" s="19">
        <v>32</v>
      </c>
      <c r="B35" s="110"/>
      <c r="C35" s="110"/>
      <c r="D35" s="110"/>
      <c r="E35" s="19">
        <v>2</v>
      </c>
      <c r="F35" s="20">
        <v>0.21</v>
      </c>
      <c r="G35" s="21">
        <v>4.7679248690626688</v>
      </c>
      <c r="H35" s="120"/>
      <c r="I35" s="110"/>
      <c r="J35" s="21">
        <v>9.3422883765958726</v>
      </c>
      <c r="K35" s="120"/>
      <c r="L35" s="110"/>
      <c r="M35" s="21">
        <v>28.294036061026354</v>
      </c>
      <c r="N35" s="120"/>
      <c r="O35" s="110"/>
      <c r="P35" s="56"/>
      <c r="Q35" s="59"/>
      <c r="R35" s="60"/>
      <c r="S35" s="58"/>
      <c r="T35" s="58"/>
      <c r="U35" s="58"/>
    </row>
    <row r="36" spans="1:21" x14ac:dyDescent="0.25">
      <c r="A36" s="19">
        <v>33</v>
      </c>
      <c r="B36" s="110"/>
      <c r="C36" s="110"/>
      <c r="D36" s="110"/>
      <c r="E36" s="19">
        <v>3</v>
      </c>
      <c r="F36" s="20">
        <v>0.17</v>
      </c>
      <c r="G36" s="21">
        <v>3.8967799509184204</v>
      </c>
      <c r="H36" s="120"/>
      <c r="I36" s="110"/>
      <c r="J36" s="21">
        <v>9.1785634202855224</v>
      </c>
      <c r="K36" s="120"/>
      <c r="L36" s="110"/>
      <c r="M36" s="21">
        <v>27.869788692175899</v>
      </c>
      <c r="N36" s="120"/>
      <c r="O36" s="110"/>
      <c r="P36" s="56"/>
      <c r="Q36" s="59"/>
      <c r="R36" s="60"/>
      <c r="S36" s="58"/>
      <c r="T36" s="58"/>
      <c r="U36" s="58"/>
    </row>
    <row r="37" spans="1:21" x14ac:dyDescent="0.25">
      <c r="A37" s="19">
        <v>34</v>
      </c>
      <c r="B37" s="110"/>
      <c r="C37" s="110"/>
      <c r="D37" s="110" t="s">
        <v>13</v>
      </c>
      <c r="E37" s="19">
        <v>1</v>
      </c>
      <c r="F37" s="20">
        <v>0.33</v>
      </c>
      <c r="G37" s="21">
        <v>2.2066429146075164</v>
      </c>
      <c r="H37" s="120">
        <f>AVERAGE(G37:G39)</f>
        <v>2.1889352862804192</v>
      </c>
      <c r="I37" s="110">
        <f>STDEV(G37:G39)</f>
        <v>0.20845919980553212</v>
      </c>
      <c r="J37" s="21">
        <v>4.5127257325478425</v>
      </c>
      <c r="K37" s="120">
        <f>AVERAGE(J37:J39)</f>
        <v>4.5152071327420762</v>
      </c>
      <c r="L37" s="110">
        <f>STDEV(J37:J39)</f>
        <v>4.3819490778349193E-2</v>
      </c>
      <c r="M37" s="21">
        <v>18.240659017358048</v>
      </c>
      <c r="N37" s="120">
        <f>AVERAGE(M37:M39)</f>
        <v>18.234121146742506</v>
      </c>
      <c r="O37" s="110">
        <f>STDEV(M37:M39)</f>
        <v>0.10802335093235442</v>
      </c>
      <c r="P37" s="56"/>
      <c r="Q37" s="59"/>
      <c r="R37" s="60"/>
      <c r="S37" s="58"/>
      <c r="T37" s="58"/>
      <c r="U37" s="58"/>
    </row>
    <row r="38" spans="1:21" x14ac:dyDescent="0.25">
      <c r="A38" s="19">
        <v>35</v>
      </c>
      <c r="B38" s="110"/>
      <c r="C38" s="110"/>
      <c r="D38" s="110"/>
      <c r="E38" s="19">
        <v>2</v>
      </c>
      <c r="F38" s="20">
        <v>0.36</v>
      </c>
      <c r="G38" s="21">
        <v>2.3879758393032731</v>
      </c>
      <c r="H38" s="120"/>
      <c r="I38" s="110"/>
      <c r="J38" s="21">
        <v>4.5602145983340385</v>
      </c>
      <c r="K38" s="120"/>
      <c r="L38" s="110"/>
      <c r="M38" s="21">
        <v>18.338727076591155</v>
      </c>
      <c r="N38" s="120"/>
      <c r="O38" s="110"/>
      <c r="P38" s="56"/>
      <c r="Q38" s="59"/>
      <c r="R38" s="60"/>
      <c r="S38" s="58"/>
      <c r="T38" s="58"/>
      <c r="U38" s="58"/>
    </row>
    <row r="39" spans="1:21" x14ac:dyDescent="0.25">
      <c r="A39" s="19">
        <v>36</v>
      </c>
      <c r="B39" s="110"/>
      <c r="C39" s="110"/>
      <c r="D39" s="110"/>
      <c r="E39" s="19">
        <v>3</v>
      </c>
      <c r="F39" s="20">
        <v>0.3</v>
      </c>
      <c r="G39" s="21">
        <v>1.9721871049304678</v>
      </c>
      <c r="H39" s="120"/>
      <c r="I39" s="110"/>
      <c r="J39" s="21">
        <v>4.4726810673443458</v>
      </c>
      <c r="K39" s="120"/>
      <c r="L39" s="110"/>
      <c r="M39" s="21">
        <v>18.122977346278319</v>
      </c>
      <c r="N39" s="120"/>
      <c r="O39" s="110"/>
      <c r="P39" s="56"/>
      <c r="Q39" s="59"/>
      <c r="R39" s="60"/>
      <c r="S39" s="58"/>
      <c r="T39" s="58"/>
      <c r="U39" s="58"/>
    </row>
    <row r="40" spans="1:21" x14ac:dyDescent="0.25">
      <c r="A40" s="19">
        <v>37</v>
      </c>
      <c r="B40" s="110"/>
      <c r="C40" s="110" t="s">
        <v>14</v>
      </c>
      <c r="D40" s="110" t="s">
        <v>10</v>
      </c>
      <c r="E40" s="19">
        <v>1</v>
      </c>
      <c r="F40" s="20">
        <v>0.17</v>
      </c>
      <c r="G40" s="21">
        <v>5.2353684836766545</v>
      </c>
      <c r="H40" s="120">
        <f>AVERAGE(G40:G42)</f>
        <v>5.2033258575903574</v>
      </c>
      <c r="I40" s="110">
        <f>STDEV(G40:G42)</f>
        <v>0.5356849660104519</v>
      </c>
      <c r="J40" s="21">
        <v>10.793033859032811</v>
      </c>
      <c r="K40" s="120">
        <f>AVERAGE(J40:J42)</f>
        <v>10.784641550059467</v>
      </c>
      <c r="L40" s="110">
        <f>STDEV(J40:J42)</f>
        <v>0.1072484879845019</v>
      </c>
      <c r="M40" s="21">
        <v>31.067961165048548</v>
      </c>
      <c r="N40" s="120">
        <f>AVERAGE(M40:M42)</f>
        <v>31.049792766706407</v>
      </c>
      <c r="O40" s="110">
        <f>STDEV(M40:M42)</f>
        <v>0.23218082859945718</v>
      </c>
      <c r="P40" s="56"/>
      <c r="Q40" s="59"/>
      <c r="R40" s="60"/>
      <c r="S40" s="58"/>
      <c r="T40" s="58"/>
      <c r="U40" s="58"/>
    </row>
    <row r="41" spans="1:21" x14ac:dyDescent="0.25">
      <c r="A41" s="19">
        <v>38</v>
      </c>
      <c r="B41" s="110"/>
      <c r="C41" s="110"/>
      <c r="D41" s="110"/>
      <c r="E41" s="19">
        <v>2</v>
      </c>
      <c r="F41" s="20">
        <v>0.15</v>
      </c>
      <c r="G41" s="21">
        <v>4.6523388116308473</v>
      </c>
      <c r="H41" s="120"/>
      <c r="I41" s="110"/>
      <c r="J41" s="21">
        <v>10.673443456162643</v>
      </c>
      <c r="K41" s="120"/>
      <c r="L41" s="110"/>
      <c r="M41" s="21">
        <v>30.809061488673137</v>
      </c>
      <c r="N41" s="120"/>
      <c r="O41" s="110"/>
      <c r="P41" s="56"/>
      <c r="Q41" s="59"/>
      <c r="R41" s="60"/>
      <c r="S41" s="58"/>
      <c r="T41" s="58"/>
      <c r="U41" s="58"/>
    </row>
    <row r="42" spans="1:21" x14ac:dyDescent="0.25">
      <c r="A42" s="19">
        <v>39</v>
      </c>
      <c r="B42" s="110"/>
      <c r="C42" s="110"/>
      <c r="D42" s="110"/>
      <c r="E42" s="19">
        <v>3</v>
      </c>
      <c r="F42" s="20">
        <v>0.19</v>
      </c>
      <c r="G42" s="21">
        <v>5.7222702774635694</v>
      </c>
      <c r="H42" s="120"/>
      <c r="I42" s="110"/>
      <c r="J42" s="21">
        <v>10.887447334982946</v>
      </c>
      <c r="K42" s="120"/>
      <c r="L42" s="110"/>
      <c r="M42" s="21">
        <v>31.272355646397543</v>
      </c>
      <c r="N42" s="120"/>
      <c r="O42" s="110"/>
      <c r="P42" s="56"/>
      <c r="Q42" s="59"/>
      <c r="R42" s="60"/>
      <c r="S42" s="58"/>
      <c r="T42" s="58"/>
      <c r="U42" s="58"/>
    </row>
    <row r="43" spans="1:21" x14ac:dyDescent="0.25">
      <c r="A43" s="19">
        <v>40</v>
      </c>
      <c r="B43" s="110"/>
      <c r="C43" s="110"/>
      <c r="D43" s="110" t="s">
        <v>11</v>
      </c>
      <c r="E43" s="19">
        <v>1</v>
      </c>
      <c r="F43" s="20">
        <v>0.63</v>
      </c>
      <c r="G43" s="21">
        <v>1.7578712901089639</v>
      </c>
      <c r="H43" s="120">
        <f>AVERAGE(G43:G45)</f>
        <v>1.7470968419135298</v>
      </c>
      <c r="I43" s="110">
        <f>STDEV(G43:G45)</f>
        <v>4.8556446861530968E-2</v>
      </c>
      <c r="J43" s="21">
        <v>3.517476452673403</v>
      </c>
      <c r="K43" s="120">
        <f>AVERAGE(J43:J45)</f>
        <v>3.517000670749082</v>
      </c>
      <c r="L43" s="110">
        <f>STDEV(J43:J45)</f>
        <v>9.7828966722626684E-3</v>
      </c>
      <c r="M43" s="21">
        <v>14.239482200647251</v>
      </c>
      <c r="N43" s="120">
        <f>AVERAGE(M43:M45)</f>
        <v>14.252759107128041</v>
      </c>
      <c r="O43" s="110">
        <f>STDEV(M43:M45)</f>
        <v>2.2996276592068227E-2</v>
      </c>
      <c r="P43" s="56"/>
      <c r="Q43" s="59"/>
      <c r="R43" s="60"/>
      <c r="S43" s="58"/>
      <c r="T43" s="58"/>
      <c r="U43" s="58"/>
    </row>
    <row r="44" spans="1:21" x14ac:dyDescent="0.25">
      <c r="A44" s="19">
        <v>41</v>
      </c>
      <c r="B44" s="110"/>
      <c r="C44" s="110"/>
      <c r="D44" s="110"/>
      <c r="E44" s="19">
        <v>2</v>
      </c>
      <c r="F44" s="20">
        <v>0.6</v>
      </c>
      <c r="G44" s="21">
        <v>1.6940581542351458</v>
      </c>
      <c r="H44" s="120"/>
      <c r="I44" s="110"/>
      <c r="J44" s="21">
        <v>3.5069885641677256</v>
      </c>
      <c r="K44" s="120"/>
      <c r="L44" s="110"/>
      <c r="M44" s="21">
        <v>14.239482200647251</v>
      </c>
      <c r="N44" s="120"/>
      <c r="O44" s="110"/>
      <c r="P44" s="56"/>
      <c r="Q44" s="59"/>
      <c r="R44" s="60"/>
      <c r="S44" s="58"/>
      <c r="T44" s="58"/>
      <c r="U44" s="58"/>
    </row>
    <row r="45" spans="1:21" x14ac:dyDescent="0.25">
      <c r="A45" s="19">
        <v>42</v>
      </c>
      <c r="B45" s="110"/>
      <c r="C45" s="110"/>
      <c r="D45" s="110"/>
      <c r="E45" s="19">
        <v>3</v>
      </c>
      <c r="F45" s="20">
        <v>0.65</v>
      </c>
      <c r="G45" s="21">
        <v>1.7893610813964793</v>
      </c>
      <c r="H45" s="120"/>
      <c r="I45" s="110"/>
      <c r="J45" s="21">
        <v>3.5265369954061176</v>
      </c>
      <c r="K45" s="120"/>
      <c r="L45" s="110"/>
      <c r="M45" s="21">
        <v>14.27931292008962</v>
      </c>
      <c r="N45" s="120"/>
      <c r="O45" s="110"/>
      <c r="P45" s="56"/>
      <c r="Q45" s="59"/>
      <c r="R45" s="60"/>
      <c r="S45" s="58"/>
      <c r="T45" s="58"/>
      <c r="U45" s="58"/>
    </row>
    <row r="46" spans="1:21" x14ac:dyDescent="0.25">
      <c r="A46" s="19">
        <v>43</v>
      </c>
      <c r="B46" s="110"/>
      <c r="C46" s="110"/>
      <c r="D46" s="110" t="s">
        <v>12</v>
      </c>
      <c r="E46" s="19">
        <v>1</v>
      </c>
      <c r="F46" s="20">
        <v>0.2</v>
      </c>
      <c r="G46" s="21">
        <v>3.9190897597977234</v>
      </c>
      <c r="H46" s="120">
        <f>AVERAGE(G46:G48)</f>
        <v>3.9020631940985919</v>
      </c>
      <c r="I46" s="110">
        <f>STDEV(G46:G48)</f>
        <v>0.38210535490071584</v>
      </c>
      <c r="J46" s="21">
        <v>9.4027954256670903</v>
      </c>
      <c r="K46" s="120">
        <f>AVERAGE(J46:J48)</f>
        <v>9.3976614942307446</v>
      </c>
      <c r="L46" s="110">
        <f>STDEV(J46:J48)</f>
        <v>7.713721305207967E-2</v>
      </c>
      <c r="M46" s="21">
        <v>26.407766990291265</v>
      </c>
      <c r="N46" s="120">
        <f>AVERAGE(M46:M48)</f>
        <v>26.330620117027888</v>
      </c>
      <c r="O46" s="110">
        <f>STDEV(M46:M48)</f>
        <v>0.1979453024283411</v>
      </c>
      <c r="P46" s="56"/>
      <c r="Q46" s="59"/>
      <c r="R46" s="60"/>
      <c r="S46" s="58"/>
      <c r="T46" s="58"/>
      <c r="U46" s="58"/>
    </row>
    <row r="47" spans="1:21" x14ac:dyDescent="0.25">
      <c r="A47" s="19">
        <v>44</v>
      </c>
      <c r="B47" s="110"/>
      <c r="C47" s="110"/>
      <c r="D47" s="110"/>
      <c r="E47" s="19">
        <v>2</v>
      </c>
      <c r="F47" s="20">
        <v>0.18</v>
      </c>
      <c r="G47" s="21">
        <v>3.5117291754459901</v>
      </c>
      <c r="H47" s="120"/>
      <c r="I47" s="110"/>
      <c r="J47" s="21">
        <v>9.3180855569673859</v>
      </c>
      <c r="K47" s="120"/>
      <c r="L47" s="110"/>
      <c r="M47" s="21">
        <v>26.105717367853295</v>
      </c>
      <c r="N47" s="120"/>
      <c r="O47" s="110"/>
      <c r="P47" s="56"/>
      <c r="Q47" s="59"/>
      <c r="R47" s="60"/>
      <c r="S47" s="58"/>
      <c r="T47" s="58"/>
      <c r="U47" s="58"/>
    </row>
    <row r="48" spans="1:21" x14ac:dyDescent="0.25">
      <c r="A48" s="19">
        <v>45</v>
      </c>
      <c r="B48" s="110"/>
      <c r="C48" s="110"/>
      <c r="D48" s="110"/>
      <c r="E48" s="19">
        <v>3</v>
      </c>
      <c r="F48" s="20">
        <v>0.22</v>
      </c>
      <c r="G48" s="21">
        <v>4.2753706470520623</v>
      </c>
      <c r="H48" s="120"/>
      <c r="I48" s="110"/>
      <c r="J48" s="21">
        <v>9.4721035000577558</v>
      </c>
      <c r="K48" s="120"/>
      <c r="L48" s="110"/>
      <c r="M48" s="21">
        <v>26.4783759929391</v>
      </c>
      <c r="N48" s="120"/>
      <c r="O48" s="110"/>
      <c r="P48" s="56"/>
      <c r="Q48" s="59"/>
      <c r="R48" s="60"/>
      <c r="S48" s="58"/>
      <c r="T48" s="58"/>
      <c r="U48" s="58"/>
    </row>
    <row r="49" spans="1:21" x14ac:dyDescent="0.25">
      <c r="A49" s="19">
        <v>46</v>
      </c>
      <c r="B49" s="110"/>
      <c r="C49" s="110"/>
      <c r="D49" s="110" t="s">
        <v>13</v>
      </c>
      <c r="E49" s="19">
        <v>1</v>
      </c>
      <c r="F49" s="20">
        <v>0.31</v>
      </c>
      <c r="G49" s="21">
        <v>2.1206312956241593</v>
      </c>
      <c r="H49" s="120">
        <f>AVERAGE(G49:G51)</f>
        <v>2.113858548244838</v>
      </c>
      <c r="I49" s="110">
        <f>STDEV(G49:G51)</f>
        <v>0.15757557656609</v>
      </c>
      <c r="J49" s="21">
        <v>5.2465467065622828</v>
      </c>
      <c r="K49" s="120">
        <f>AVERAGE(J49:J51)</f>
        <v>5.2507212381306569</v>
      </c>
      <c r="L49" s="110">
        <f>STDEV(J49:J51)</f>
        <v>3.0223942970312431E-2</v>
      </c>
      <c r="M49" s="21">
        <v>11.775759473849046</v>
      </c>
      <c r="N49" s="120">
        <f>AVERAGE(M49:M51)</f>
        <v>11.815335771835445</v>
      </c>
      <c r="O49" s="110">
        <f>STDEV(M49:M51)</f>
        <v>6.1218655355849076E-2</v>
      </c>
      <c r="P49" s="56"/>
      <c r="Q49" s="59"/>
      <c r="R49" s="60"/>
      <c r="S49" s="58"/>
      <c r="T49" s="58"/>
      <c r="U49" s="58"/>
    </row>
    <row r="50" spans="1:21" x14ac:dyDescent="0.25">
      <c r="A50" s="19">
        <v>47</v>
      </c>
      <c r="B50" s="110"/>
      <c r="C50" s="110"/>
      <c r="D50" s="110"/>
      <c r="E50" s="19">
        <v>2</v>
      </c>
      <c r="F50" s="20">
        <v>0.28999999999999998</v>
      </c>
      <c r="G50" s="21">
        <v>1.9530057979859632</v>
      </c>
      <c r="H50" s="120"/>
      <c r="I50" s="110"/>
      <c r="J50" s="21">
        <v>5.2228015598299962</v>
      </c>
      <c r="K50" s="120"/>
      <c r="L50" s="110"/>
      <c r="M50" s="21">
        <v>11.784399062604622</v>
      </c>
      <c r="N50" s="120"/>
      <c r="O50" s="110"/>
      <c r="P50" s="56"/>
      <c r="Q50" s="59"/>
      <c r="R50" s="60"/>
      <c r="S50" s="58"/>
      <c r="T50" s="58"/>
      <c r="U50" s="58"/>
    </row>
    <row r="51" spans="1:21" x14ac:dyDescent="0.25">
      <c r="A51" s="19">
        <v>48</v>
      </c>
      <c r="B51" s="110"/>
      <c r="C51" s="110"/>
      <c r="D51" s="110"/>
      <c r="E51" s="19">
        <v>3</v>
      </c>
      <c r="F51" s="20">
        <v>0.33</v>
      </c>
      <c r="G51" s="21">
        <v>2.2679385511243919</v>
      </c>
      <c r="H51" s="120"/>
      <c r="I51" s="110"/>
      <c r="J51" s="21">
        <v>5.2828154479996918</v>
      </c>
      <c r="K51" s="120"/>
      <c r="L51" s="110"/>
      <c r="M51" s="21">
        <v>11.885848779052665</v>
      </c>
      <c r="N51" s="120"/>
      <c r="O51" s="110"/>
      <c r="P51" s="56"/>
      <c r="Q51" s="59"/>
      <c r="R51" s="60"/>
      <c r="S51" s="58"/>
      <c r="T51" s="58"/>
      <c r="U51" s="58"/>
    </row>
  </sheetData>
  <mergeCells count="128">
    <mergeCell ref="O46:O48"/>
    <mergeCell ref="O49:O51"/>
    <mergeCell ref="A1:A3"/>
    <mergeCell ref="B1:B3"/>
    <mergeCell ref="C1:C3"/>
    <mergeCell ref="D1:D3"/>
    <mergeCell ref="E1:E2"/>
    <mergeCell ref="F1:F2"/>
    <mergeCell ref="O28:O30"/>
    <mergeCell ref="O31:O33"/>
    <mergeCell ref="O34:O36"/>
    <mergeCell ref="O37:O39"/>
    <mergeCell ref="O40:O42"/>
    <mergeCell ref="O43:O45"/>
    <mergeCell ref="L46:L48"/>
    <mergeCell ref="L49:L51"/>
    <mergeCell ref="O4:O6"/>
    <mergeCell ref="O7:O9"/>
    <mergeCell ref="O10:O12"/>
    <mergeCell ref="O13:O15"/>
    <mergeCell ref="O16:O18"/>
    <mergeCell ref="O19:O21"/>
    <mergeCell ref="O22:O24"/>
    <mergeCell ref="O25:O27"/>
    <mergeCell ref="L4:L6"/>
    <mergeCell ref="L7:L9"/>
    <mergeCell ref="L10:L12"/>
    <mergeCell ref="L13:L15"/>
    <mergeCell ref="L16:L18"/>
    <mergeCell ref="L19:L21"/>
    <mergeCell ref="L22:L24"/>
    <mergeCell ref="L25:L27"/>
    <mergeCell ref="I28:I30"/>
    <mergeCell ref="K40:K42"/>
    <mergeCell ref="L28:L30"/>
    <mergeCell ref="L31:L33"/>
    <mergeCell ref="L34:L36"/>
    <mergeCell ref="L37:L39"/>
    <mergeCell ref="L40:L42"/>
    <mergeCell ref="L43:L45"/>
    <mergeCell ref="I46:I48"/>
    <mergeCell ref="I49:I51"/>
    <mergeCell ref="I31:I33"/>
    <mergeCell ref="I34:I36"/>
    <mergeCell ref="I37:I39"/>
    <mergeCell ref="I40:I42"/>
    <mergeCell ref="I43:I45"/>
    <mergeCell ref="K19:K21"/>
    <mergeCell ref="K22:K24"/>
    <mergeCell ref="N43:N45"/>
    <mergeCell ref="N46:N48"/>
    <mergeCell ref="N49:N51"/>
    <mergeCell ref="I7:I9"/>
    <mergeCell ref="I10:I12"/>
    <mergeCell ref="I13:I15"/>
    <mergeCell ref="I16:I18"/>
    <mergeCell ref="I19:I21"/>
    <mergeCell ref="I22:I24"/>
    <mergeCell ref="I25:I27"/>
    <mergeCell ref="N25:N27"/>
    <mergeCell ref="N28:N30"/>
    <mergeCell ref="N31:N33"/>
    <mergeCell ref="N34:N36"/>
    <mergeCell ref="N37:N39"/>
    <mergeCell ref="N40:N42"/>
    <mergeCell ref="K43:K45"/>
    <mergeCell ref="K46:K48"/>
    <mergeCell ref="K49:K51"/>
    <mergeCell ref="K31:K33"/>
    <mergeCell ref="K34:K36"/>
    <mergeCell ref="K37:K39"/>
    <mergeCell ref="H37:H39"/>
    <mergeCell ref="H40:H42"/>
    <mergeCell ref="K25:K27"/>
    <mergeCell ref="K28:K30"/>
    <mergeCell ref="G1:O1"/>
    <mergeCell ref="G2:I2"/>
    <mergeCell ref="J2:L2"/>
    <mergeCell ref="M2:O2"/>
    <mergeCell ref="H4:H6"/>
    <mergeCell ref="I4:I6"/>
    <mergeCell ref="H7:H9"/>
    <mergeCell ref="H10:H12"/>
    <mergeCell ref="H13:H15"/>
    <mergeCell ref="H16:H18"/>
    <mergeCell ref="H19:H21"/>
    <mergeCell ref="H22:H24"/>
    <mergeCell ref="N4:N6"/>
    <mergeCell ref="N7:N9"/>
    <mergeCell ref="N10:N12"/>
    <mergeCell ref="N13:N15"/>
    <mergeCell ref="N16:N18"/>
    <mergeCell ref="N19:N21"/>
    <mergeCell ref="N22:N24"/>
    <mergeCell ref="K16:K18"/>
    <mergeCell ref="C16:C27"/>
    <mergeCell ref="D16:D18"/>
    <mergeCell ref="D19:D21"/>
    <mergeCell ref="D22:D24"/>
    <mergeCell ref="D25:D27"/>
    <mergeCell ref="H25:H27"/>
    <mergeCell ref="H28:H30"/>
    <mergeCell ref="H31:H33"/>
    <mergeCell ref="H34:H36"/>
    <mergeCell ref="H43:H45"/>
    <mergeCell ref="H46:H48"/>
    <mergeCell ref="H49:H51"/>
    <mergeCell ref="K4:K6"/>
    <mergeCell ref="K7:K9"/>
    <mergeCell ref="K10:K12"/>
    <mergeCell ref="K13:K15"/>
    <mergeCell ref="B28:B51"/>
    <mergeCell ref="C28:C39"/>
    <mergeCell ref="D28:D30"/>
    <mergeCell ref="D31:D33"/>
    <mergeCell ref="D34:D36"/>
    <mergeCell ref="B4:B27"/>
    <mergeCell ref="C4:C15"/>
    <mergeCell ref="D4:D6"/>
    <mergeCell ref="D7:D9"/>
    <mergeCell ref="D10:D12"/>
    <mergeCell ref="D13:D15"/>
    <mergeCell ref="D37:D39"/>
    <mergeCell ref="C40:C51"/>
    <mergeCell ref="D40:D42"/>
    <mergeCell ref="D43:D45"/>
    <mergeCell ref="D46:D48"/>
    <mergeCell ref="D49:D5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zoomScale="80" zoomScaleNormal="80" workbookViewId="0">
      <selection activeCell="D10" sqref="D10"/>
    </sheetView>
  </sheetViews>
  <sheetFormatPr defaultRowHeight="15" x14ac:dyDescent="0.25"/>
  <cols>
    <col min="1" max="1" width="11.7109375" customWidth="1"/>
  </cols>
  <sheetData>
    <row r="2" spans="1:15" x14ac:dyDescent="0.25">
      <c r="A2" s="106" t="s">
        <v>1</v>
      </c>
      <c r="B2" s="106" t="s">
        <v>2</v>
      </c>
      <c r="C2" s="106" t="s">
        <v>16</v>
      </c>
      <c r="D2" s="106" t="s">
        <v>10</v>
      </c>
      <c r="E2" s="106"/>
      <c r="F2" s="106"/>
      <c r="G2" s="106" t="s">
        <v>11</v>
      </c>
      <c r="H2" s="106"/>
      <c r="I2" s="106"/>
      <c r="J2" s="106" t="s">
        <v>12</v>
      </c>
      <c r="K2" s="106"/>
      <c r="L2" s="106"/>
      <c r="M2" s="106" t="s">
        <v>13</v>
      </c>
      <c r="N2" s="106"/>
      <c r="O2" s="106"/>
    </row>
    <row r="3" spans="1:15" x14ac:dyDescent="0.25">
      <c r="A3" s="106"/>
      <c r="B3" s="106"/>
      <c r="C3" s="106"/>
      <c r="D3" s="70" t="s">
        <v>65</v>
      </c>
      <c r="E3" s="70" t="s">
        <v>66</v>
      </c>
      <c r="F3" s="70" t="s">
        <v>67</v>
      </c>
      <c r="G3" s="70" t="s">
        <v>65</v>
      </c>
      <c r="H3" s="70" t="s">
        <v>66</v>
      </c>
      <c r="I3" s="70" t="s">
        <v>67</v>
      </c>
      <c r="J3" s="70" t="s">
        <v>65</v>
      </c>
      <c r="K3" s="70" t="s">
        <v>66</v>
      </c>
      <c r="L3" s="70" t="s">
        <v>67</v>
      </c>
      <c r="M3" s="70" t="s">
        <v>65</v>
      </c>
      <c r="N3" s="70" t="s">
        <v>66</v>
      </c>
      <c r="O3" s="70" t="s">
        <v>67</v>
      </c>
    </row>
    <row r="4" spans="1:15" x14ac:dyDescent="0.25">
      <c r="A4" s="110" t="s">
        <v>8</v>
      </c>
      <c r="B4" s="110" t="s">
        <v>9</v>
      </c>
      <c r="C4" s="71">
        <v>1</v>
      </c>
      <c r="D4" s="72">
        <v>5.2736138703268924</v>
      </c>
      <c r="E4" s="72">
        <v>7.1640346100320675</v>
      </c>
      <c r="F4" s="72">
        <v>34.396671289875179</v>
      </c>
      <c r="G4" s="72">
        <v>1.590711033102991</v>
      </c>
      <c r="H4" s="72">
        <v>1.870196518671124</v>
      </c>
      <c r="I4" s="72">
        <v>10.5947780186634</v>
      </c>
      <c r="J4" s="72">
        <v>1.283672080132257</v>
      </c>
      <c r="K4" s="72">
        <v>1.4639602949641071</v>
      </c>
      <c r="L4" s="72">
        <v>8.2980665504937363</v>
      </c>
      <c r="M4" s="72">
        <v>3.1665763650592988</v>
      </c>
      <c r="N4" s="72">
        <v>3.4368003872451136</v>
      </c>
      <c r="O4" s="72">
        <v>18.307905686546466</v>
      </c>
    </row>
    <row r="5" spans="1:15" x14ac:dyDescent="0.25">
      <c r="A5" s="110"/>
      <c r="B5" s="110"/>
      <c r="C5" s="71">
        <v>2</v>
      </c>
      <c r="D5" s="72">
        <v>4.4322153640217143</v>
      </c>
      <c r="E5" s="72">
        <v>6.9960385679049253</v>
      </c>
      <c r="F5" s="72">
        <v>33.809251856082241</v>
      </c>
      <c r="G5" s="72">
        <v>1.6210404433049372</v>
      </c>
      <c r="H5" s="72">
        <v>1.8762840076476386</v>
      </c>
      <c r="I5" s="72">
        <v>10.597949369385718</v>
      </c>
      <c r="J5" s="72">
        <v>1.2979351032448379</v>
      </c>
      <c r="K5" s="72">
        <v>1.465480728504871</v>
      </c>
      <c r="L5" s="72">
        <v>8.3171521035598719</v>
      </c>
      <c r="M5" s="72">
        <v>3.2925972748981591</v>
      </c>
      <c r="N5" s="72">
        <v>3.4674572921078641</v>
      </c>
      <c r="O5" s="72">
        <v>18.381877022653725</v>
      </c>
    </row>
    <row r="6" spans="1:15" x14ac:dyDescent="0.25">
      <c r="A6" s="110"/>
      <c r="B6" s="110"/>
      <c r="C6" s="71">
        <v>3</v>
      </c>
      <c r="D6" s="72">
        <v>5.1074589127686476</v>
      </c>
      <c r="E6" s="72">
        <v>7.1156289707750942</v>
      </c>
      <c r="F6" s="72">
        <v>34.174757281553397</v>
      </c>
      <c r="G6" s="72">
        <v>1.6037565468665342</v>
      </c>
      <c r="H6" s="72">
        <v>1.8732982392448718</v>
      </c>
      <c r="I6" s="72">
        <v>10.614886731391586</v>
      </c>
      <c r="J6" s="72">
        <v>1.2708184466553074</v>
      </c>
      <c r="K6" s="72">
        <v>1.4584829567427211</v>
      </c>
      <c r="L6" s="72">
        <v>8.3073026593499382</v>
      </c>
      <c r="M6" s="72">
        <v>3.3923303834808261</v>
      </c>
      <c r="N6" s="72">
        <v>3.4836933502753067</v>
      </c>
      <c r="O6" s="72">
        <v>18.446601941747574</v>
      </c>
    </row>
    <row r="7" spans="1:15" x14ac:dyDescent="0.25">
      <c r="A7" s="110"/>
      <c r="B7" s="110" t="s">
        <v>14</v>
      </c>
      <c r="C7" s="71">
        <v>1</v>
      </c>
      <c r="D7" s="72">
        <v>6.6631962519521091</v>
      </c>
      <c r="E7" s="72">
        <v>10.28477464683459</v>
      </c>
      <c r="F7" s="72">
        <v>44.317532838378078</v>
      </c>
      <c r="G7" s="72">
        <v>1.3109262644238122</v>
      </c>
      <c r="H7" s="72">
        <v>1.4665058797821284</v>
      </c>
      <c r="I7" s="72">
        <v>7.8411972048729197</v>
      </c>
      <c r="J7" s="72">
        <v>1.8295714427761756</v>
      </c>
      <c r="K7" s="72">
        <v>2.1244092914352612</v>
      </c>
      <c r="L7" s="72">
        <v>10.559616013963129</v>
      </c>
      <c r="M7" s="72">
        <v>3.7602515478621679</v>
      </c>
      <c r="N7" s="72">
        <v>4.2615580099696997</v>
      </c>
      <c r="O7" s="72">
        <v>20.612397311426438</v>
      </c>
    </row>
    <row r="8" spans="1:15" x14ac:dyDescent="0.25">
      <c r="A8" s="110"/>
      <c r="B8" s="110"/>
      <c r="C8" s="71">
        <v>2</v>
      </c>
      <c r="D8" s="72">
        <v>6.0682680151706698</v>
      </c>
      <c r="E8" s="72">
        <v>10.165184243964424</v>
      </c>
      <c r="F8" s="72">
        <v>44.01294498381877</v>
      </c>
      <c r="G8" s="72">
        <v>1.3003431461080008</v>
      </c>
      <c r="H8" s="72">
        <v>1.4653707156883775</v>
      </c>
      <c r="I8" s="72">
        <v>7.8174252931534509</v>
      </c>
      <c r="J8" s="72">
        <v>1.852360798109163</v>
      </c>
      <c r="K8" s="72">
        <v>2.1269543119164687</v>
      </c>
      <c r="L8" s="72">
        <v>10.595187842971718</v>
      </c>
      <c r="M8" s="72">
        <v>3.860503838919553</v>
      </c>
      <c r="N8" s="72">
        <v>4.2768153221557625</v>
      </c>
      <c r="O8" s="72">
        <v>20.648827847501778</v>
      </c>
    </row>
    <row r="9" spans="1:15" x14ac:dyDescent="0.25">
      <c r="A9" s="110"/>
      <c r="B9" s="110"/>
      <c r="C9" s="71">
        <v>3</v>
      </c>
      <c r="D9" s="72">
        <v>7.132876438884824</v>
      </c>
      <c r="E9" s="72">
        <v>10.379188122784726</v>
      </c>
      <c r="F9" s="72">
        <v>44.557996934082787</v>
      </c>
      <c r="G9" s="72">
        <v>1.3179519595448799</v>
      </c>
      <c r="H9" s="72">
        <v>1.4707750952986021</v>
      </c>
      <c r="I9" s="72">
        <v>7.8398058252427196</v>
      </c>
      <c r="J9" s="72">
        <v>1.7993120277540944</v>
      </c>
      <c r="K9" s="72">
        <v>2.1157767205460831</v>
      </c>
      <c r="L9" s="72">
        <v>10.56671934974035</v>
      </c>
      <c r="M9" s="72">
        <v>3.6491611712850647</v>
      </c>
      <c r="N9" s="72">
        <v>4.2309145231635696</v>
      </c>
      <c r="O9" s="72">
        <v>20.572028339018633</v>
      </c>
    </row>
    <row r="10" spans="1:15" x14ac:dyDescent="0.25">
      <c r="A10" s="106" t="s">
        <v>72</v>
      </c>
      <c r="B10" s="106"/>
      <c r="C10" s="106"/>
      <c r="D10" s="79">
        <f>AVERAGE(D4:D9)</f>
        <v>5.7796048088541427</v>
      </c>
      <c r="E10" s="79">
        <f t="shared" ref="E10:O10" si="0">AVERAGE(E4:E9)</f>
        <v>8.6841415270493041</v>
      </c>
      <c r="F10" s="79">
        <f t="shared" si="0"/>
        <v>39.211525863965079</v>
      </c>
      <c r="G10" s="79">
        <f t="shared" si="0"/>
        <v>1.4574548988918592</v>
      </c>
      <c r="H10" s="79">
        <f t="shared" si="0"/>
        <v>1.6704050760554574</v>
      </c>
      <c r="I10" s="79">
        <f t="shared" si="0"/>
        <v>9.217673740451632</v>
      </c>
      <c r="J10" s="79">
        <f t="shared" si="0"/>
        <v>1.555611649778639</v>
      </c>
      <c r="K10" s="79">
        <f t="shared" si="0"/>
        <v>1.7925107173515855</v>
      </c>
      <c r="L10" s="79">
        <f t="shared" si="0"/>
        <v>9.44067408667979</v>
      </c>
      <c r="M10" s="79">
        <f t="shared" si="0"/>
        <v>3.5202367635841783</v>
      </c>
      <c r="N10" s="79">
        <f t="shared" si="0"/>
        <v>3.8595398141528858</v>
      </c>
      <c r="O10" s="79">
        <f t="shared" si="0"/>
        <v>19.494939691482433</v>
      </c>
    </row>
    <row r="11" spans="1:15" x14ac:dyDescent="0.25">
      <c r="A11" s="106" t="s">
        <v>73</v>
      </c>
      <c r="B11" s="106"/>
      <c r="C11" s="106"/>
      <c r="D11" s="79">
        <f>STDEV(D4:D9)</f>
        <v>1.0216329713928456</v>
      </c>
      <c r="E11" s="79">
        <f t="shared" ref="E11:O11" si="1">STDEV(E4:E9)</f>
        <v>1.7463874228945129</v>
      </c>
      <c r="F11" s="79">
        <f t="shared" si="1"/>
        <v>5.5757710223699908</v>
      </c>
      <c r="G11" s="79">
        <f t="shared" si="1"/>
        <v>0.16219581592276497</v>
      </c>
      <c r="H11" s="79">
        <f t="shared" si="1"/>
        <v>0.22223163189520156</v>
      </c>
      <c r="I11" s="79">
        <f t="shared" si="1"/>
        <v>1.5170817055038133</v>
      </c>
      <c r="J11" s="79">
        <f t="shared" si="1"/>
        <v>0.29797966378859514</v>
      </c>
      <c r="K11" s="79">
        <f t="shared" si="1"/>
        <v>0.36138030625894491</v>
      </c>
      <c r="L11" s="79">
        <f t="shared" si="1"/>
        <v>1.241394007167087</v>
      </c>
      <c r="M11" s="79">
        <f t="shared" si="1"/>
        <v>0.27686304863432959</v>
      </c>
      <c r="N11" s="79">
        <f t="shared" si="1"/>
        <v>0.43528256234414509</v>
      </c>
      <c r="O11" s="79">
        <f t="shared" si="1"/>
        <v>1.2237041827792827</v>
      </c>
    </row>
    <row r="12" spans="1:15" x14ac:dyDescent="0.25">
      <c r="A12" s="110" t="s">
        <v>15</v>
      </c>
      <c r="B12" s="110" t="s">
        <v>9</v>
      </c>
      <c r="C12" s="71">
        <v>1</v>
      </c>
      <c r="D12" s="72">
        <v>4.6404402468952188</v>
      </c>
      <c r="E12" s="72">
        <v>9.2682562224381506</v>
      </c>
      <c r="F12" s="72">
        <v>36.550542547115931</v>
      </c>
      <c r="G12" s="72">
        <v>1.5849953770968168</v>
      </c>
      <c r="H12" s="72">
        <v>2.9357658973240528</v>
      </c>
      <c r="I12" s="72">
        <v>13.331401246196206</v>
      </c>
      <c r="J12" s="72">
        <v>4.3915097478208791</v>
      </c>
      <c r="K12" s="72">
        <v>9.2824182438306675</v>
      </c>
      <c r="L12" s="72">
        <v>28.002043944813494</v>
      </c>
      <c r="M12" s="72">
        <v>2.2066429146075164</v>
      </c>
      <c r="N12" s="72">
        <v>4.5127257325478425</v>
      </c>
      <c r="O12" s="72">
        <v>18.240659017358048</v>
      </c>
    </row>
    <row r="13" spans="1:15" x14ac:dyDescent="0.25">
      <c r="A13" s="110"/>
      <c r="B13" s="110"/>
      <c r="C13" s="71">
        <v>2</v>
      </c>
      <c r="D13" s="72">
        <v>5.4903377280115588</v>
      </c>
      <c r="E13" s="72">
        <v>9.4390996551098194</v>
      </c>
      <c r="F13" s="72">
        <v>36.985668053629226</v>
      </c>
      <c r="G13" s="72">
        <v>1.6326530612244901</v>
      </c>
      <c r="H13" s="72">
        <v>2.9406425848611364</v>
      </c>
      <c r="I13" s="72">
        <v>13.370319001386965</v>
      </c>
      <c r="J13" s="72">
        <v>4.7679248690626688</v>
      </c>
      <c r="K13" s="72">
        <v>9.3422883765958726</v>
      </c>
      <c r="L13" s="72">
        <v>28.294036061026354</v>
      </c>
      <c r="M13" s="72">
        <v>2.3879758393032731</v>
      </c>
      <c r="N13" s="72">
        <v>4.5602145983340385</v>
      </c>
      <c r="O13" s="72">
        <v>18.338727076591155</v>
      </c>
    </row>
    <row r="14" spans="1:15" x14ac:dyDescent="0.25">
      <c r="A14" s="110"/>
      <c r="B14" s="110"/>
      <c r="C14" s="71">
        <v>3</v>
      </c>
      <c r="D14" s="72">
        <v>4.0455120101137796</v>
      </c>
      <c r="E14" s="72">
        <v>9.1486658195679791</v>
      </c>
      <c r="F14" s="72">
        <v>36.245954692556637</v>
      </c>
      <c r="G14" s="72">
        <v>1.5328697850821744</v>
      </c>
      <c r="H14" s="72">
        <v>2.9224904701397709</v>
      </c>
      <c r="I14" s="72">
        <v>13.288834951456311</v>
      </c>
      <c r="J14" s="72">
        <v>3.8967799509184204</v>
      </c>
      <c r="K14" s="72">
        <v>9.1785634202855224</v>
      </c>
      <c r="L14" s="72">
        <v>27.869788692175899</v>
      </c>
      <c r="M14" s="72">
        <v>1.9721871049304678</v>
      </c>
      <c r="N14" s="72">
        <v>4.4726810673443458</v>
      </c>
      <c r="O14" s="72">
        <v>18.122977346278319</v>
      </c>
    </row>
    <row r="15" spans="1:15" x14ac:dyDescent="0.25">
      <c r="A15" s="110"/>
      <c r="B15" s="110" t="s">
        <v>14</v>
      </c>
      <c r="C15" s="71">
        <v>1</v>
      </c>
      <c r="D15" s="72">
        <v>5.2353684836766545</v>
      </c>
      <c r="E15" s="72">
        <v>10.793033859032811</v>
      </c>
      <c r="F15" s="72">
        <v>31.067961165048548</v>
      </c>
      <c r="G15" s="72">
        <v>1.7578712901089639</v>
      </c>
      <c r="H15" s="72">
        <v>3.517476452673403</v>
      </c>
      <c r="I15" s="72">
        <v>14.239482200647251</v>
      </c>
      <c r="J15" s="72">
        <v>3.9190897597977234</v>
      </c>
      <c r="K15" s="72">
        <v>9.4027954256670903</v>
      </c>
      <c r="L15" s="72">
        <v>26.407766990291265</v>
      </c>
      <c r="M15" s="72">
        <v>2.1206312956241593</v>
      </c>
      <c r="N15" s="72">
        <v>5.2465467065622828</v>
      </c>
      <c r="O15" s="72">
        <v>11.775759473849046</v>
      </c>
    </row>
    <row r="16" spans="1:15" x14ac:dyDescent="0.25">
      <c r="A16" s="110"/>
      <c r="B16" s="110"/>
      <c r="C16" s="71">
        <v>2</v>
      </c>
      <c r="D16" s="72">
        <v>4.6523388116308473</v>
      </c>
      <c r="E16" s="72">
        <v>10.673443456162643</v>
      </c>
      <c r="F16" s="72">
        <v>30.809061488673137</v>
      </c>
      <c r="G16" s="72">
        <v>1.6940581542351458</v>
      </c>
      <c r="H16" s="72">
        <v>3.5069885641677256</v>
      </c>
      <c r="I16" s="72">
        <v>14.239482200647251</v>
      </c>
      <c r="J16" s="72">
        <v>3.5117291754459901</v>
      </c>
      <c r="K16" s="72">
        <v>9.3180855569673859</v>
      </c>
      <c r="L16" s="72">
        <v>26.105717367853295</v>
      </c>
      <c r="M16" s="72">
        <v>1.9530057979859632</v>
      </c>
      <c r="N16" s="72">
        <v>5.2228015598299962</v>
      </c>
      <c r="O16" s="72">
        <v>11.784399062604622</v>
      </c>
    </row>
    <row r="17" spans="1:15" x14ac:dyDescent="0.25">
      <c r="A17" s="110"/>
      <c r="B17" s="110"/>
      <c r="C17" s="71">
        <v>3</v>
      </c>
      <c r="D17" s="72">
        <v>5.7222702774635694</v>
      </c>
      <c r="E17" s="72">
        <v>10.887447334982946</v>
      </c>
      <c r="F17" s="72">
        <v>31.272355646397543</v>
      </c>
      <c r="G17" s="72">
        <v>1.7893610813964793</v>
      </c>
      <c r="H17" s="72">
        <v>3.5265369954061176</v>
      </c>
      <c r="I17" s="72">
        <v>14.27931292008962</v>
      </c>
      <c r="J17" s="72">
        <v>4.2753706470520623</v>
      </c>
      <c r="K17" s="72">
        <v>9.4721035000577558</v>
      </c>
      <c r="L17" s="72">
        <v>26.4783759929391</v>
      </c>
      <c r="M17" s="72">
        <v>2.2679385511243919</v>
      </c>
      <c r="N17" s="72">
        <v>5.2828154479996918</v>
      </c>
      <c r="O17" s="72">
        <v>11.885848779052665</v>
      </c>
    </row>
    <row r="18" spans="1:15" x14ac:dyDescent="0.25">
      <c r="A18" s="106" t="s">
        <v>72</v>
      </c>
      <c r="B18" s="106"/>
      <c r="C18" s="106"/>
      <c r="D18" s="79">
        <f>AVERAGE(D12:D17)</f>
        <v>4.9643779262986047</v>
      </c>
      <c r="E18" s="79">
        <f t="shared" ref="E18:O18" si="2">AVERAGE(E12:E17)</f>
        <v>10.034991057882392</v>
      </c>
      <c r="F18" s="79">
        <f t="shared" si="2"/>
        <v>33.821923932236842</v>
      </c>
      <c r="G18" s="79">
        <f t="shared" si="2"/>
        <v>1.6653014581906784</v>
      </c>
      <c r="H18" s="79">
        <f t="shared" si="2"/>
        <v>3.2249834940953677</v>
      </c>
      <c r="I18" s="79">
        <f t="shared" si="2"/>
        <v>13.791472086737267</v>
      </c>
      <c r="J18" s="79">
        <f t="shared" si="2"/>
        <v>4.127067358349624</v>
      </c>
      <c r="K18" s="79">
        <f t="shared" si="2"/>
        <v>9.3327090872340506</v>
      </c>
      <c r="L18" s="79">
        <f t="shared" si="2"/>
        <v>27.192954841516567</v>
      </c>
      <c r="M18" s="79">
        <f t="shared" si="2"/>
        <v>2.1513969172626286</v>
      </c>
      <c r="N18" s="79">
        <f t="shared" si="2"/>
        <v>4.8829641854363661</v>
      </c>
      <c r="O18" s="79">
        <f t="shared" si="2"/>
        <v>15.024728459288974</v>
      </c>
    </row>
    <row r="19" spans="1:15" x14ac:dyDescent="0.25">
      <c r="A19" s="106" t="s">
        <v>73</v>
      </c>
      <c r="B19" s="106"/>
      <c r="C19" s="106"/>
      <c r="D19" s="79">
        <f>STDEV(D12:D17)</f>
        <v>0.62786766317535536</v>
      </c>
      <c r="E19" s="79">
        <f t="shared" ref="E19:O19" si="3">STDEV(E12:E17)</f>
        <v>0.8291529843724843</v>
      </c>
      <c r="F19" s="79">
        <f t="shared" si="3"/>
        <v>3.0493445528224492</v>
      </c>
      <c r="G19" s="79">
        <f t="shared" si="3"/>
        <v>9.9839915851499164E-2</v>
      </c>
      <c r="H19" s="79">
        <f t="shared" si="3"/>
        <v>0.32000378279174946</v>
      </c>
      <c r="I19" s="79">
        <f t="shared" si="3"/>
        <v>0.50618059867933973</v>
      </c>
      <c r="J19" s="79">
        <f t="shared" si="3"/>
        <v>0.44216513717987599</v>
      </c>
      <c r="K19" s="79">
        <f t="shared" si="3"/>
        <v>0.10093419950916921</v>
      </c>
      <c r="L19" s="79">
        <f t="shared" si="3"/>
        <v>0.96273956053681764</v>
      </c>
      <c r="M19" s="79">
        <f t="shared" si="3"/>
        <v>0.17030876402492728</v>
      </c>
      <c r="N19" s="79">
        <f t="shared" si="3"/>
        <v>0.40426198630092364</v>
      </c>
      <c r="O19" s="79">
        <f t="shared" si="3"/>
        <v>3.5165904529786221</v>
      </c>
    </row>
    <row r="20" spans="1:15" x14ac:dyDescent="0.25">
      <c r="A20" s="110" t="s">
        <v>78</v>
      </c>
      <c r="B20" s="110"/>
      <c r="C20" s="110"/>
      <c r="D20" s="73">
        <f>AVERAGE(D10,D18)</f>
        <v>5.3719913675763742</v>
      </c>
      <c r="E20" s="73">
        <f>AVERAGE(E10,E18)</f>
        <v>9.359566292465848</v>
      </c>
      <c r="F20" s="73">
        <f t="shared" ref="F20:O20" si="4">AVERAGE(F10,F18)</f>
        <v>36.516724898100961</v>
      </c>
      <c r="G20" s="73">
        <f t="shared" si="4"/>
        <v>1.5613781785412688</v>
      </c>
      <c r="H20" s="73">
        <f t="shared" si="4"/>
        <v>2.4476942850754124</v>
      </c>
      <c r="I20" s="73">
        <f t="shared" si="4"/>
        <v>11.504572913594449</v>
      </c>
      <c r="J20" s="73">
        <f t="shared" si="4"/>
        <v>2.8413395040641314</v>
      </c>
      <c r="K20" s="73">
        <f t="shared" si="4"/>
        <v>5.5626099022928184</v>
      </c>
      <c r="L20" s="73">
        <f t="shared" si="4"/>
        <v>18.316814464098179</v>
      </c>
      <c r="M20" s="73">
        <f t="shared" si="4"/>
        <v>2.8358168404234032</v>
      </c>
      <c r="N20" s="73">
        <f t="shared" si="4"/>
        <v>4.3712519997946258</v>
      </c>
      <c r="O20" s="73">
        <f t="shared" si="4"/>
        <v>17.259834075385704</v>
      </c>
    </row>
    <row r="21" spans="1:15" x14ac:dyDescent="0.25">
      <c r="A21" s="110" t="s">
        <v>73</v>
      </c>
      <c r="B21" s="110"/>
      <c r="C21" s="110"/>
      <c r="D21" s="73">
        <f>STDEV(D10,D18)</f>
        <v>0.5764524568605901</v>
      </c>
      <c r="E21" s="73">
        <f t="shared" ref="E21:O21" si="5">STDEV(E10,E18)</f>
        <v>0.95519486361474271</v>
      </c>
      <c r="F21" s="73">
        <f t="shared" si="5"/>
        <v>3.811024073821152</v>
      </c>
      <c r="G21" s="73">
        <f t="shared" si="5"/>
        <v>0.14696971152648694</v>
      </c>
      <c r="H21" s="73">
        <f t="shared" si="5"/>
        <v>1.0992529412822762</v>
      </c>
      <c r="I21" s="73">
        <f t="shared" si="5"/>
        <v>3.2341638264383881</v>
      </c>
      <c r="J21" s="73">
        <f t="shared" si="5"/>
        <v>1.8182937690514018</v>
      </c>
      <c r="K21" s="73">
        <f>STDEV(K10,K18)</f>
        <v>5.3317253988356423</v>
      </c>
      <c r="L21" s="73">
        <f t="shared" si="5"/>
        <v>12.552758103272522</v>
      </c>
      <c r="M21" s="73">
        <f t="shared" si="5"/>
        <v>0.96791593769232209</v>
      </c>
      <c r="N21" s="73">
        <f t="shared" si="5"/>
        <v>0.72367031296613149</v>
      </c>
      <c r="O21" s="73">
        <f t="shared" si="5"/>
        <v>3.1609166756202653</v>
      </c>
    </row>
  </sheetData>
  <mergeCells count="19">
    <mergeCell ref="A21:C21"/>
    <mergeCell ref="A4:A9"/>
    <mergeCell ref="A11:C11"/>
    <mergeCell ref="A12:A17"/>
    <mergeCell ref="B12:B14"/>
    <mergeCell ref="B15:B17"/>
    <mergeCell ref="A18:C18"/>
    <mergeCell ref="B7:B9"/>
    <mergeCell ref="A10:C10"/>
    <mergeCell ref="J2:L2"/>
    <mergeCell ref="M2:O2"/>
    <mergeCell ref="B4:B6"/>
    <mergeCell ref="A19:C19"/>
    <mergeCell ref="A20:C20"/>
    <mergeCell ref="A2:A3"/>
    <mergeCell ref="B2:B3"/>
    <mergeCell ref="C2:C3"/>
    <mergeCell ref="D2:F2"/>
    <mergeCell ref="G2:I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9"/>
  <sheetViews>
    <sheetView topLeftCell="D1" zoomScale="80" zoomScaleNormal="80" workbookViewId="0">
      <selection activeCell="T17" sqref="T17"/>
    </sheetView>
  </sheetViews>
  <sheetFormatPr defaultRowHeight="15" x14ac:dyDescent="0.25"/>
  <cols>
    <col min="1" max="1" width="4.7109375" customWidth="1"/>
    <col min="2" max="2" width="8.85546875" customWidth="1"/>
    <col min="3" max="3" width="11.7109375" customWidth="1"/>
    <col min="4" max="4" width="15.42578125" customWidth="1"/>
    <col min="6" max="6" width="9.140625" customWidth="1"/>
    <col min="14" max="14" width="5" customWidth="1"/>
    <col min="15" max="15" width="10.140625" customWidth="1"/>
    <col min="16" max="16" width="10.5703125" customWidth="1"/>
    <col min="17" max="17" width="15.42578125" customWidth="1"/>
    <col min="18" max="18" width="5.85546875" customWidth="1"/>
  </cols>
  <sheetData>
    <row r="2" spans="1:24" x14ac:dyDescent="0.25">
      <c r="A2" s="130"/>
      <c r="B2" s="111" t="s">
        <v>2</v>
      </c>
      <c r="C2" s="106" t="s">
        <v>1</v>
      </c>
      <c r="D2" s="112" t="s">
        <v>3</v>
      </c>
      <c r="E2" s="118" t="s">
        <v>16</v>
      </c>
      <c r="F2" s="111" t="s">
        <v>68</v>
      </c>
      <c r="G2" s="106"/>
      <c r="H2" s="106"/>
      <c r="I2" s="106"/>
      <c r="J2" s="106"/>
      <c r="K2" s="106"/>
      <c r="M2" s="2"/>
      <c r="N2" s="2"/>
      <c r="O2" s="106" t="s">
        <v>2</v>
      </c>
      <c r="P2" s="106" t="s">
        <v>1</v>
      </c>
      <c r="Q2" s="106" t="s">
        <v>3</v>
      </c>
      <c r="R2" s="106" t="s">
        <v>79</v>
      </c>
      <c r="S2" s="106" t="s">
        <v>68</v>
      </c>
      <c r="T2" s="106"/>
      <c r="U2" s="106"/>
      <c r="V2" s="2"/>
      <c r="W2" s="2"/>
      <c r="X2" s="2"/>
    </row>
    <row r="3" spans="1:24" x14ac:dyDescent="0.25">
      <c r="A3" s="130"/>
      <c r="B3" s="111"/>
      <c r="C3" s="106"/>
      <c r="D3" s="112"/>
      <c r="E3" s="126"/>
      <c r="F3" s="122" t="s">
        <v>65</v>
      </c>
      <c r="G3" s="123"/>
      <c r="H3" s="123" t="s">
        <v>66</v>
      </c>
      <c r="I3" s="123"/>
      <c r="J3" s="106" t="s">
        <v>67</v>
      </c>
      <c r="K3" s="106"/>
      <c r="M3" s="3"/>
      <c r="O3" s="106"/>
      <c r="P3" s="106"/>
      <c r="Q3" s="106"/>
      <c r="R3" s="106"/>
      <c r="S3" s="51" t="s">
        <v>65</v>
      </c>
      <c r="T3" s="51" t="s">
        <v>66</v>
      </c>
      <c r="U3" s="51" t="s">
        <v>67</v>
      </c>
      <c r="V3" s="77"/>
      <c r="W3" s="3"/>
      <c r="X3" s="2"/>
    </row>
    <row r="4" spans="1:24" x14ac:dyDescent="0.25">
      <c r="A4" s="130"/>
      <c r="B4" s="111"/>
      <c r="C4" s="106"/>
      <c r="D4" s="106"/>
      <c r="E4" s="52" t="s">
        <v>5</v>
      </c>
      <c r="F4" s="54" t="s">
        <v>71</v>
      </c>
      <c r="G4" s="54" t="s">
        <v>69</v>
      </c>
      <c r="H4" s="54" t="s">
        <v>71</v>
      </c>
      <c r="I4" s="54" t="s">
        <v>69</v>
      </c>
      <c r="J4" s="54" t="s">
        <v>71</v>
      </c>
      <c r="K4" s="54" t="s">
        <v>69</v>
      </c>
      <c r="M4" s="3"/>
      <c r="O4" s="121" t="s">
        <v>9</v>
      </c>
      <c r="P4" s="110" t="s">
        <v>8</v>
      </c>
      <c r="Q4" s="50" t="s">
        <v>10</v>
      </c>
      <c r="R4" s="50">
        <v>3</v>
      </c>
      <c r="S4" s="61">
        <v>4.9377627157057509</v>
      </c>
      <c r="T4" s="61">
        <v>7.0919007162373626</v>
      </c>
      <c r="U4" s="61">
        <v>34.126893475836944</v>
      </c>
      <c r="V4" s="74"/>
      <c r="W4" s="74"/>
      <c r="X4" s="74"/>
    </row>
    <row r="5" spans="1:24" x14ac:dyDescent="0.25">
      <c r="A5" s="75"/>
      <c r="B5" s="121" t="s">
        <v>9</v>
      </c>
      <c r="C5" s="110" t="s">
        <v>8</v>
      </c>
      <c r="D5" s="110" t="s">
        <v>10</v>
      </c>
      <c r="E5" s="50">
        <v>1</v>
      </c>
      <c r="F5" s="61">
        <v>5.2736138703268924</v>
      </c>
      <c r="G5" s="120">
        <v>4.9377627157057509</v>
      </c>
      <c r="H5" s="61">
        <v>7.1640346100320675</v>
      </c>
      <c r="I5" s="120">
        <v>7.0919007162373626</v>
      </c>
      <c r="J5" s="61">
        <v>34.396671289875179</v>
      </c>
      <c r="K5" s="120">
        <v>34.126893475836944</v>
      </c>
      <c r="M5" s="3"/>
      <c r="N5" s="49"/>
      <c r="O5" s="121"/>
      <c r="P5" s="110"/>
      <c r="Q5" s="50" t="s">
        <v>11</v>
      </c>
      <c r="R5" s="50">
        <v>3</v>
      </c>
      <c r="S5" s="61">
        <v>1.6051693410914876</v>
      </c>
      <c r="T5" s="61">
        <v>1.8732595885212115</v>
      </c>
      <c r="U5" s="61">
        <v>10.602538039813568</v>
      </c>
      <c r="V5" s="3"/>
      <c r="W5" s="6"/>
      <c r="X5" s="3"/>
    </row>
    <row r="6" spans="1:24" x14ac:dyDescent="0.25">
      <c r="A6" s="75"/>
      <c r="B6" s="121"/>
      <c r="C6" s="110"/>
      <c r="D6" s="110"/>
      <c r="E6" s="50">
        <v>2</v>
      </c>
      <c r="F6" s="61">
        <v>4.4322153640217143</v>
      </c>
      <c r="G6" s="120"/>
      <c r="H6" s="61">
        <v>6.9960385679049253</v>
      </c>
      <c r="I6" s="120"/>
      <c r="J6" s="61">
        <v>33.809251856082241</v>
      </c>
      <c r="K6" s="120"/>
      <c r="M6" s="3"/>
      <c r="N6" s="49"/>
      <c r="O6" s="121"/>
      <c r="P6" s="110"/>
      <c r="Q6" s="50" t="s">
        <v>12</v>
      </c>
      <c r="R6" s="50">
        <v>3</v>
      </c>
      <c r="S6" s="61">
        <v>1.2841418766774675</v>
      </c>
      <c r="T6" s="61">
        <v>1.4626413267372331</v>
      </c>
      <c r="U6" s="61">
        <v>8.307507104467847</v>
      </c>
      <c r="V6" s="3"/>
      <c r="W6" s="6"/>
      <c r="X6" s="3"/>
    </row>
    <row r="7" spans="1:24" x14ac:dyDescent="0.25">
      <c r="A7" s="75"/>
      <c r="B7" s="121"/>
      <c r="C7" s="110"/>
      <c r="D7" s="110"/>
      <c r="E7" s="50">
        <v>3</v>
      </c>
      <c r="F7" s="61">
        <v>5.1074589127686476</v>
      </c>
      <c r="G7" s="120"/>
      <c r="H7" s="61">
        <v>7.1156289707750942</v>
      </c>
      <c r="I7" s="120"/>
      <c r="J7" s="61">
        <v>34.174757281553397</v>
      </c>
      <c r="K7" s="120"/>
      <c r="M7" s="3"/>
      <c r="N7" s="49"/>
      <c r="O7" s="121"/>
      <c r="P7" s="110"/>
      <c r="Q7" s="50" t="s">
        <v>13</v>
      </c>
      <c r="R7" s="50">
        <v>3</v>
      </c>
      <c r="S7" s="61">
        <v>3.283834674479428</v>
      </c>
      <c r="T7" s="61">
        <v>3.4626503432094284</v>
      </c>
      <c r="U7" s="61">
        <v>18.378794883649253</v>
      </c>
      <c r="V7" s="3"/>
      <c r="W7" s="6"/>
      <c r="X7" s="3"/>
    </row>
    <row r="8" spans="1:24" x14ac:dyDescent="0.25">
      <c r="A8" s="75"/>
      <c r="B8" s="121"/>
      <c r="C8" s="110"/>
      <c r="D8" s="110" t="s">
        <v>11</v>
      </c>
      <c r="E8" s="50">
        <v>1</v>
      </c>
      <c r="F8" s="61">
        <v>1.590711033102991</v>
      </c>
      <c r="G8" s="120">
        <v>1.6051693410914876</v>
      </c>
      <c r="H8" s="61">
        <v>1.870196518671124</v>
      </c>
      <c r="I8" s="120">
        <v>1.8732595885212115</v>
      </c>
      <c r="J8" s="61">
        <v>10.5947780186634</v>
      </c>
      <c r="K8" s="120">
        <v>10.602538039813568</v>
      </c>
      <c r="M8" s="3"/>
      <c r="N8" s="49"/>
      <c r="O8" s="121"/>
      <c r="P8" s="123" t="s">
        <v>72</v>
      </c>
      <c r="Q8" s="123"/>
      <c r="R8" s="123"/>
      <c r="S8" s="80">
        <f>AVERAGE(S4:S7)</f>
        <v>2.7777271519885334</v>
      </c>
      <c r="T8" s="80">
        <f>AVERAGE(T4:T7)</f>
        <v>3.472612993676309</v>
      </c>
      <c r="U8" s="80">
        <f>AVERAGE(U4:U7)</f>
        <v>17.853933375941903</v>
      </c>
      <c r="V8" s="3"/>
      <c r="W8" s="6"/>
      <c r="X8" s="3"/>
    </row>
    <row r="9" spans="1:24" x14ac:dyDescent="0.25">
      <c r="A9" s="75"/>
      <c r="B9" s="121"/>
      <c r="C9" s="110"/>
      <c r="D9" s="110"/>
      <c r="E9" s="50">
        <v>2</v>
      </c>
      <c r="F9" s="61">
        <v>1.6210404433049372</v>
      </c>
      <c r="G9" s="120"/>
      <c r="H9" s="61">
        <v>1.8762840076476386</v>
      </c>
      <c r="I9" s="120"/>
      <c r="J9" s="61">
        <v>10.597949369385718</v>
      </c>
      <c r="K9" s="120"/>
      <c r="M9" s="3"/>
      <c r="N9" s="49"/>
      <c r="O9" s="121"/>
      <c r="P9" s="123" t="s">
        <v>80</v>
      </c>
      <c r="Q9" s="123"/>
      <c r="R9" s="123"/>
      <c r="S9" s="80">
        <f>STDEV(S4:S7)</f>
        <v>1.6859801556134184</v>
      </c>
      <c r="T9" s="80">
        <f>STDEV(T4:T7)</f>
        <v>2.5623726172933652</v>
      </c>
      <c r="U9" s="80">
        <f>STDEV(U4:U7)</f>
        <v>11.673355685671</v>
      </c>
      <c r="V9" s="3"/>
      <c r="W9" s="6"/>
      <c r="X9" s="3"/>
    </row>
    <row r="10" spans="1:24" x14ac:dyDescent="0.25">
      <c r="A10" s="75"/>
      <c r="B10" s="121"/>
      <c r="C10" s="110"/>
      <c r="D10" s="110"/>
      <c r="E10" s="50">
        <v>3</v>
      </c>
      <c r="F10" s="61">
        <v>1.6037565468665342</v>
      </c>
      <c r="G10" s="120"/>
      <c r="H10" s="61">
        <v>1.8732982392448718</v>
      </c>
      <c r="I10" s="120"/>
      <c r="J10" s="61">
        <v>10.614886731391586</v>
      </c>
      <c r="K10" s="120"/>
      <c r="M10" s="3"/>
      <c r="N10" s="49"/>
      <c r="O10" s="121"/>
      <c r="P10" s="127" t="s">
        <v>15</v>
      </c>
      <c r="Q10" s="50" t="s">
        <v>10</v>
      </c>
      <c r="R10" s="50">
        <v>3</v>
      </c>
      <c r="S10" s="61">
        <v>4.7254299950068521</v>
      </c>
      <c r="T10" s="61">
        <v>9.285340565705317</v>
      </c>
      <c r="U10" s="61">
        <v>36.594055097767267</v>
      </c>
      <c r="V10" s="3"/>
      <c r="W10" s="6"/>
      <c r="X10" s="3"/>
    </row>
    <row r="11" spans="1:24" x14ac:dyDescent="0.25">
      <c r="A11" s="75"/>
      <c r="B11" s="121"/>
      <c r="C11" s="110"/>
      <c r="D11" s="110" t="s">
        <v>12</v>
      </c>
      <c r="E11" s="50">
        <v>1</v>
      </c>
      <c r="F11" s="61">
        <v>1.283672080132257</v>
      </c>
      <c r="G11" s="120">
        <v>1.2841418766774675</v>
      </c>
      <c r="H11" s="61">
        <v>1.4639602949641071</v>
      </c>
      <c r="I11" s="120">
        <v>1.4626413267372331</v>
      </c>
      <c r="J11" s="61">
        <v>8.2980665504937363</v>
      </c>
      <c r="K11" s="120">
        <v>8.307507104467847</v>
      </c>
      <c r="M11" s="3"/>
      <c r="N11" s="49"/>
      <c r="O11" s="121"/>
      <c r="P11" s="128"/>
      <c r="Q11" s="50" t="s">
        <v>11</v>
      </c>
      <c r="R11" s="50">
        <v>3</v>
      </c>
      <c r="S11" s="61">
        <v>1.5835060744678271</v>
      </c>
      <c r="T11" s="61">
        <v>2.9329663174416534</v>
      </c>
      <c r="U11" s="61">
        <v>13.330185066346495</v>
      </c>
      <c r="V11" s="3"/>
    </row>
    <row r="12" spans="1:24" x14ac:dyDescent="0.25">
      <c r="A12" s="75"/>
      <c r="B12" s="121"/>
      <c r="C12" s="110"/>
      <c r="D12" s="110"/>
      <c r="E12" s="50">
        <v>2</v>
      </c>
      <c r="F12" s="61">
        <v>1.2979351032448379</v>
      </c>
      <c r="G12" s="120"/>
      <c r="H12" s="61">
        <v>1.465480728504871</v>
      </c>
      <c r="I12" s="120"/>
      <c r="J12" s="61">
        <v>8.3171521035598719</v>
      </c>
      <c r="K12" s="120"/>
      <c r="M12" s="3"/>
      <c r="N12" s="49"/>
      <c r="O12" s="121"/>
      <c r="P12" s="128"/>
      <c r="Q12" s="50" t="s">
        <v>12</v>
      </c>
      <c r="R12" s="50">
        <v>3</v>
      </c>
      <c r="S12" s="61">
        <v>4.3520715226006557</v>
      </c>
      <c r="T12" s="61">
        <v>9.2677566802373548</v>
      </c>
      <c r="U12" s="61">
        <v>28.055289566005246</v>
      </c>
      <c r="V12" s="3"/>
    </row>
    <row r="13" spans="1:24" x14ac:dyDescent="0.25">
      <c r="A13" s="75"/>
      <c r="B13" s="121"/>
      <c r="C13" s="110"/>
      <c r="D13" s="110"/>
      <c r="E13" s="50">
        <v>3</v>
      </c>
      <c r="F13" s="61">
        <v>1.2708184466553074</v>
      </c>
      <c r="G13" s="120"/>
      <c r="H13" s="61">
        <v>1.4584829567427211</v>
      </c>
      <c r="I13" s="120"/>
      <c r="J13" s="61">
        <v>8.3073026593499382</v>
      </c>
      <c r="K13" s="120"/>
      <c r="M13" s="3"/>
      <c r="N13" s="49"/>
      <c r="O13" s="121"/>
      <c r="P13" s="129"/>
      <c r="Q13" s="50" t="s">
        <v>13</v>
      </c>
      <c r="R13" s="50">
        <v>3</v>
      </c>
      <c r="S13" s="61">
        <v>2.1889352862804192</v>
      </c>
      <c r="T13" s="61">
        <v>4.5152071327420762</v>
      </c>
      <c r="U13" s="61">
        <v>18.234121146742506</v>
      </c>
      <c r="V13" s="3"/>
    </row>
    <row r="14" spans="1:24" x14ac:dyDescent="0.25">
      <c r="A14" s="75"/>
      <c r="B14" s="121"/>
      <c r="C14" s="110"/>
      <c r="D14" s="110" t="s">
        <v>13</v>
      </c>
      <c r="E14" s="50">
        <v>1</v>
      </c>
      <c r="F14" s="61">
        <v>3.1665763650592988</v>
      </c>
      <c r="G14" s="120">
        <v>3.283834674479428</v>
      </c>
      <c r="H14" s="61">
        <v>3.4368003872451136</v>
      </c>
      <c r="I14" s="120">
        <v>3.4626503432094284</v>
      </c>
      <c r="J14" s="61">
        <v>18.307905686546466</v>
      </c>
      <c r="K14" s="120">
        <v>18.378794883649253</v>
      </c>
      <c r="M14" s="3"/>
      <c r="N14" s="49"/>
      <c r="O14" s="121"/>
      <c r="P14" s="123" t="s">
        <v>72</v>
      </c>
      <c r="Q14" s="123"/>
      <c r="R14" s="123"/>
      <c r="S14" s="80">
        <f>AVERAGE(S10:S13)</f>
        <v>3.2124857195889387</v>
      </c>
      <c r="T14" s="80">
        <f>AVERAGE(T10:T13)</f>
        <v>6.5003176740316011</v>
      </c>
      <c r="U14" s="80">
        <f>AVERAGE(U10:U13)</f>
        <v>24.05341271921538</v>
      </c>
      <c r="V14" s="3"/>
    </row>
    <row r="15" spans="1:24" x14ac:dyDescent="0.25">
      <c r="A15" s="75"/>
      <c r="B15" s="121"/>
      <c r="C15" s="110"/>
      <c r="D15" s="110"/>
      <c r="E15" s="50">
        <v>2</v>
      </c>
      <c r="F15" s="61">
        <v>3.2925972748981591</v>
      </c>
      <c r="G15" s="120"/>
      <c r="H15" s="61">
        <v>3.4674572921078641</v>
      </c>
      <c r="I15" s="120"/>
      <c r="J15" s="61">
        <v>18.381877022653725</v>
      </c>
      <c r="K15" s="120"/>
      <c r="M15" s="3"/>
      <c r="N15" s="49"/>
      <c r="O15" s="121"/>
      <c r="P15" s="123" t="s">
        <v>80</v>
      </c>
      <c r="Q15" s="123"/>
      <c r="R15" s="123"/>
      <c r="S15" s="80">
        <f>STDEV(S10:S13)</f>
        <v>1.5587266551783707</v>
      </c>
      <c r="T15" s="80">
        <f>STDEV(T10:T13)</f>
        <v>3.2701544674382288</v>
      </c>
      <c r="U15" s="80">
        <f>STDEV(U10:U13)</f>
        <v>10.362343609826075</v>
      </c>
      <c r="V15" s="3"/>
      <c r="W15" s="6"/>
      <c r="X15" s="3"/>
    </row>
    <row r="16" spans="1:24" x14ac:dyDescent="0.25">
      <c r="A16" s="75"/>
      <c r="B16" s="121"/>
      <c r="C16" s="110"/>
      <c r="D16" s="110"/>
      <c r="E16" s="50">
        <v>3</v>
      </c>
      <c r="F16" s="61">
        <v>3.3923303834808261</v>
      </c>
      <c r="G16" s="120"/>
      <c r="H16" s="61">
        <v>3.4836933502753067</v>
      </c>
      <c r="I16" s="120"/>
      <c r="J16" s="61">
        <v>18.446601941747574</v>
      </c>
      <c r="K16" s="120"/>
      <c r="M16" s="3"/>
      <c r="N16" s="49"/>
      <c r="O16" s="110" t="s">
        <v>14</v>
      </c>
      <c r="P16" s="110" t="s">
        <v>8</v>
      </c>
      <c r="Q16" s="50" t="s">
        <v>10</v>
      </c>
      <c r="R16" s="50">
        <v>3</v>
      </c>
      <c r="S16" s="61">
        <v>6.6214469020025346</v>
      </c>
      <c r="T16" s="61">
        <v>10.276382337861246</v>
      </c>
      <c r="U16" s="61">
        <v>44.296158252093214</v>
      </c>
      <c r="V16" s="3"/>
      <c r="W16" s="6"/>
      <c r="X16" s="3"/>
    </row>
    <row r="17" spans="1:24" x14ac:dyDescent="0.25">
      <c r="A17" s="75"/>
      <c r="B17" s="121"/>
      <c r="C17" s="110" t="s">
        <v>15</v>
      </c>
      <c r="D17" s="110" t="s">
        <v>10</v>
      </c>
      <c r="E17" s="50">
        <v>1</v>
      </c>
      <c r="F17" s="61">
        <v>4.6404402468952188</v>
      </c>
      <c r="G17" s="120">
        <v>4.7254299950068521</v>
      </c>
      <c r="H17" s="61">
        <v>9.2682562224381506</v>
      </c>
      <c r="I17" s="120">
        <v>9.285340565705317</v>
      </c>
      <c r="J17" s="61">
        <v>36.550542547115931</v>
      </c>
      <c r="K17" s="120">
        <v>36.594055097767267</v>
      </c>
      <c r="M17" s="3"/>
      <c r="N17" s="49"/>
      <c r="O17" s="110"/>
      <c r="P17" s="110"/>
      <c r="Q17" s="50" t="s">
        <v>11</v>
      </c>
      <c r="R17" s="50">
        <v>3</v>
      </c>
      <c r="S17" s="61">
        <v>1.309740456692231</v>
      </c>
      <c r="T17" s="61">
        <v>1.4675505635897028</v>
      </c>
      <c r="U17" s="61">
        <v>7.8328094410896973</v>
      </c>
      <c r="W17" s="6"/>
      <c r="X17" s="3"/>
    </row>
    <row r="18" spans="1:24" x14ac:dyDescent="0.25">
      <c r="A18" s="75"/>
      <c r="B18" s="121"/>
      <c r="C18" s="110"/>
      <c r="D18" s="110"/>
      <c r="E18" s="50">
        <v>2</v>
      </c>
      <c r="F18" s="61">
        <v>5.4903377280115588</v>
      </c>
      <c r="G18" s="120"/>
      <c r="H18" s="61">
        <v>9.4390996551098194</v>
      </c>
      <c r="I18" s="120"/>
      <c r="J18" s="61">
        <v>36.985668053629226</v>
      </c>
      <c r="K18" s="120"/>
      <c r="M18" s="3"/>
      <c r="N18" s="49"/>
      <c r="O18" s="110"/>
      <c r="P18" s="110"/>
      <c r="Q18" s="50" t="s">
        <v>12</v>
      </c>
      <c r="R18" s="50">
        <v>3</v>
      </c>
      <c r="S18" s="61">
        <v>1.8270814228798109</v>
      </c>
      <c r="T18" s="61">
        <v>2.1223801079659377</v>
      </c>
      <c r="U18" s="61">
        <v>10.573841068891733</v>
      </c>
      <c r="W18" s="6"/>
      <c r="X18" s="3"/>
    </row>
    <row r="19" spans="1:24" x14ac:dyDescent="0.25">
      <c r="A19" s="75"/>
      <c r="B19" s="121"/>
      <c r="C19" s="110"/>
      <c r="D19" s="110"/>
      <c r="E19" s="50">
        <v>3</v>
      </c>
      <c r="F19" s="61">
        <v>4.0455120101137796</v>
      </c>
      <c r="G19" s="120"/>
      <c r="H19" s="61">
        <v>9.1486658195679791</v>
      </c>
      <c r="I19" s="120"/>
      <c r="J19" s="61">
        <v>36.245954692556637</v>
      </c>
      <c r="K19" s="120"/>
      <c r="M19" s="3"/>
      <c r="N19" s="49"/>
      <c r="O19" s="110"/>
      <c r="P19" s="110"/>
      <c r="Q19" s="50" t="s">
        <v>13</v>
      </c>
      <c r="R19" s="50">
        <v>3</v>
      </c>
      <c r="S19" s="61">
        <v>3.7566388526889285</v>
      </c>
      <c r="T19" s="61">
        <v>4.2564292850963446</v>
      </c>
      <c r="U19" s="61">
        <v>20.611084499315613</v>
      </c>
      <c r="W19" s="6"/>
      <c r="X19" s="3"/>
    </row>
    <row r="20" spans="1:24" x14ac:dyDescent="0.25">
      <c r="A20" s="75"/>
      <c r="B20" s="121"/>
      <c r="C20" s="110"/>
      <c r="D20" s="110" t="s">
        <v>11</v>
      </c>
      <c r="E20" s="50">
        <v>1</v>
      </c>
      <c r="F20" s="61">
        <v>1.5849953770968168</v>
      </c>
      <c r="G20" s="120">
        <v>1.5835060744678271</v>
      </c>
      <c r="H20" s="61">
        <v>2.9357658973240528</v>
      </c>
      <c r="I20" s="120">
        <v>2.9329663174416534</v>
      </c>
      <c r="J20" s="61">
        <v>13.331401246196206</v>
      </c>
      <c r="K20" s="120">
        <v>13.330185066346495</v>
      </c>
      <c r="M20" s="3"/>
      <c r="N20" s="49"/>
      <c r="O20" s="110"/>
      <c r="P20" s="123" t="s">
        <v>72</v>
      </c>
      <c r="Q20" s="123"/>
      <c r="R20" s="123"/>
      <c r="S20" s="80">
        <f>AVERAGE(S16:S19)</f>
        <v>3.3787269085658762</v>
      </c>
      <c r="T20" s="80">
        <f>AVERAGE(T16:T19)</f>
        <v>4.5306855736283076</v>
      </c>
      <c r="U20" s="80">
        <f>AVERAGE(U16:U19)</f>
        <v>20.828473315347566</v>
      </c>
      <c r="W20" s="6"/>
      <c r="X20" s="3"/>
    </row>
    <row r="21" spans="1:24" x14ac:dyDescent="0.25">
      <c r="A21" s="75"/>
      <c r="B21" s="121"/>
      <c r="C21" s="110"/>
      <c r="D21" s="110"/>
      <c r="E21" s="50">
        <v>2</v>
      </c>
      <c r="F21" s="61">
        <v>1.6326530612244901</v>
      </c>
      <c r="G21" s="120"/>
      <c r="H21" s="61">
        <v>2.9406425848611364</v>
      </c>
      <c r="I21" s="120"/>
      <c r="J21" s="61">
        <v>13.370319001386965</v>
      </c>
      <c r="K21" s="120"/>
      <c r="M21" s="3"/>
      <c r="N21" s="49"/>
      <c r="O21" s="110"/>
      <c r="P21" s="123" t="s">
        <v>80</v>
      </c>
      <c r="Q21" s="123"/>
      <c r="R21" s="123"/>
      <c r="S21" s="80">
        <f>STDEV(S16:S19)</f>
        <v>2.4046038512702634</v>
      </c>
      <c r="T21" s="80">
        <f>STDEV(T16:T19)</f>
        <v>4.011274906393214</v>
      </c>
      <c r="U21" s="80">
        <f>STDEV(U16:U19)</f>
        <v>16.581357566359848</v>
      </c>
      <c r="V21" s="76"/>
      <c r="W21" s="6"/>
      <c r="X21" s="76"/>
    </row>
    <row r="22" spans="1:24" x14ac:dyDescent="0.25">
      <c r="A22" s="75"/>
      <c r="B22" s="121"/>
      <c r="C22" s="110"/>
      <c r="D22" s="110"/>
      <c r="E22" s="50">
        <v>3</v>
      </c>
      <c r="F22" s="61">
        <v>1.5328697850821744</v>
      </c>
      <c r="G22" s="120"/>
      <c r="H22" s="61">
        <v>2.9224904701397709</v>
      </c>
      <c r="I22" s="120"/>
      <c r="J22" s="61">
        <v>13.288834951456311</v>
      </c>
      <c r="K22" s="120"/>
      <c r="M22" s="3"/>
      <c r="N22" s="49"/>
      <c r="O22" s="110"/>
      <c r="P22" s="110" t="s">
        <v>15</v>
      </c>
      <c r="Q22" s="50" t="s">
        <v>10</v>
      </c>
      <c r="R22" s="50">
        <v>3</v>
      </c>
      <c r="S22" s="61">
        <v>5.2033258575903574</v>
      </c>
      <c r="T22" s="61">
        <v>10.784641550059467</v>
      </c>
      <c r="U22" s="61">
        <v>31.049792766706407</v>
      </c>
      <c r="V22" s="76"/>
      <c r="W22" s="6"/>
      <c r="X22" s="76"/>
    </row>
    <row r="23" spans="1:24" x14ac:dyDescent="0.25">
      <c r="A23" s="75"/>
      <c r="B23" s="121"/>
      <c r="C23" s="110"/>
      <c r="D23" s="110" t="s">
        <v>12</v>
      </c>
      <c r="E23" s="50">
        <v>1</v>
      </c>
      <c r="F23" s="61">
        <v>4.3915097478208791</v>
      </c>
      <c r="G23" s="120">
        <v>4.3520715226006557</v>
      </c>
      <c r="H23" s="61">
        <v>9.2824182438306675</v>
      </c>
      <c r="I23" s="120">
        <v>9.2677566802373548</v>
      </c>
      <c r="J23" s="61">
        <v>28.002043944813494</v>
      </c>
      <c r="K23" s="120">
        <v>28.055289566005246</v>
      </c>
      <c r="M23" s="3"/>
      <c r="N23" s="49"/>
      <c r="O23" s="110"/>
      <c r="P23" s="110"/>
      <c r="Q23" s="50" t="s">
        <v>11</v>
      </c>
      <c r="R23" s="50">
        <v>3</v>
      </c>
      <c r="S23" s="61">
        <v>1.7470968419135298</v>
      </c>
      <c r="T23" s="61">
        <v>3.517000670749082</v>
      </c>
      <c r="U23" s="61">
        <v>14.252759107128041</v>
      </c>
      <c r="V23" s="3"/>
      <c r="W23" s="3"/>
      <c r="X23" s="3"/>
    </row>
    <row r="24" spans="1:24" x14ac:dyDescent="0.25">
      <c r="A24" s="75"/>
      <c r="B24" s="121"/>
      <c r="C24" s="110"/>
      <c r="D24" s="110"/>
      <c r="E24" s="50">
        <v>2</v>
      </c>
      <c r="F24" s="61">
        <v>4.7679248690626688</v>
      </c>
      <c r="G24" s="120"/>
      <c r="H24" s="61">
        <v>9.3422883765958726</v>
      </c>
      <c r="I24" s="120"/>
      <c r="J24" s="61">
        <v>28.294036061026354</v>
      </c>
      <c r="K24" s="120"/>
      <c r="M24" s="3"/>
      <c r="N24" s="49"/>
      <c r="O24" s="110"/>
      <c r="P24" s="110"/>
      <c r="Q24" s="50" t="s">
        <v>12</v>
      </c>
      <c r="R24" s="50">
        <v>3</v>
      </c>
      <c r="S24" s="61">
        <v>3.9020631940985919</v>
      </c>
      <c r="T24" s="61">
        <v>9.3976614942307446</v>
      </c>
      <c r="U24" s="61">
        <v>26.330620117027888</v>
      </c>
      <c r="V24" s="76"/>
      <c r="W24" s="6"/>
      <c r="X24" s="76"/>
    </row>
    <row r="25" spans="1:24" x14ac:dyDescent="0.25">
      <c r="A25" s="75"/>
      <c r="B25" s="121"/>
      <c r="C25" s="110"/>
      <c r="D25" s="110"/>
      <c r="E25" s="50">
        <v>3</v>
      </c>
      <c r="F25" s="61">
        <v>3.8967799509184204</v>
      </c>
      <c r="G25" s="120"/>
      <c r="H25" s="61">
        <v>9.1785634202855224</v>
      </c>
      <c r="I25" s="120"/>
      <c r="J25" s="61">
        <v>27.869788692175899</v>
      </c>
      <c r="K25" s="120"/>
      <c r="M25" s="3"/>
      <c r="N25" s="49"/>
      <c r="O25" s="110"/>
      <c r="P25" s="110"/>
      <c r="Q25" s="50" t="s">
        <v>13</v>
      </c>
      <c r="R25" s="50">
        <v>3</v>
      </c>
      <c r="S25" s="61">
        <v>2.113858548244838</v>
      </c>
      <c r="T25" s="61">
        <v>5.2507212381306569</v>
      </c>
      <c r="U25" s="61">
        <v>11.815335771835445</v>
      </c>
      <c r="V25" s="76"/>
      <c r="W25" s="6"/>
      <c r="X25" s="76"/>
    </row>
    <row r="26" spans="1:24" x14ac:dyDescent="0.25">
      <c r="A26" s="75"/>
      <c r="B26" s="121"/>
      <c r="C26" s="110"/>
      <c r="D26" s="110" t="s">
        <v>13</v>
      </c>
      <c r="E26" s="50">
        <v>1</v>
      </c>
      <c r="F26" s="61">
        <v>2.2066429146075164</v>
      </c>
      <c r="G26" s="120">
        <v>2.1889352862804192</v>
      </c>
      <c r="H26" s="61">
        <v>4.5127257325478425</v>
      </c>
      <c r="I26" s="120">
        <v>4.5152071327420762</v>
      </c>
      <c r="J26" s="61">
        <v>18.240659017358048</v>
      </c>
      <c r="K26" s="120">
        <v>18.234121146742506</v>
      </c>
      <c r="M26" s="3"/>
      <c r="N26" s="49"/>
      <c r="O26" s="110"/>
      <c r="P26" s="123" t="s">
        <v>72</v>
      </c>
      <c r="Q26" s="123"/>
      <c r="R26" s="123"/>
      <c r="S26" s="80">
        <f>AVERAGE(S22:S25)</f>
        <v>3.2415861104618293</v>
      </c>
      <c r="T26" s="80">
        <f>AVERAGE(T22:T25)</f>
        <v>7.2375062382924877</v>
      </c>
      <c r="U26" s="80">
        <f>AVERAGE(U22:U25)</f>
        <v>20.862126940674447</v>
      </c>
      <c r="V26" s="3"/>
      <c r="W26" s="3"/>
      <c r="X26" s="3"/>
    </row>
    <row r="27" spans="1:24" x14ac:dyDescent="0.25">
      <c r="A27" s="75"/>
      <c r="B27" s="121"/>
      <c r="C27" s="110"/>
      <c r="D27" s="110"/>
      <c r="E27" s="50">
        <v>2</v>
      </c>
      <c r="F27" s="61">
        <v>2.3879758393032731</v>
      </c>
      <c r="G27" s="120"/>
      <c r="H27" s="61">
        <v>4.5602145983340385</v>
      </c>
      <c r="I27" s="120"/>
      <c r="J27" s="61">
        <v>18.338727076591155</v>
      </c>
      <c r="K27" s="120"/>
      <c r="M27" s="3"/>
      <c r="N27" s="49"/>
      <c r="O27" s="110"/>
      <c r="P27" s="123" t="s">
        <v>80</v>
      </c>
      <c r="Q27" s="123"/>
      <c r="R27" s="123"/>
      <c r="S27" s="80">
        <f>STDEV(S22:S25)</f>
        <v>1.6114093667618139</v>
      </c>
      <c r="T27" s="80">
        <f>STDEV(T22:T25)</f>
        <v>3.4174998641663685</v>
      </c>
      <c r="U27" s="80">
        <f>STDEV(U22:U25)</f>
        <v>9.2955388263120593</v>
      </c>
      <c r="V27" s="76"/>
      <c r="W27" s="6"/>
      <c r="X27" s="76"/>
    </row>
    <row r="28" spans="1:24" x14ac:dyDescent="0.25">
      <c r="A28" s="75"/>
      <c r="B28" s="121"/>
      <c r="C28" s="110"/>
      <c r="D28" s="110"/>
      <c r="E28" s="50">
        <v>3</v>
      </c>
      <c r="F28" s="61">
        <v>1.9721871049304678</v>
      </c>
      <c r="G28" s="120"/>
      <c r="H28" s="61">
        <v>4.4726810673443458</v>
      </c>
      <c r="I28" s="120"/>
      <c r="J28" s="61">
        <v>18.122977346278319</v>
      </c>
      <c r="K28" s="120"/>
      <c r="M28" s="3"/>
      <c r="N28" s="49"/>
      <c r="O28" s="123" t="s">
        <v>81</v>
      </c>
      <c r="P28" s="123"/>
      <c r="Q28" s="123"/>
      <c r="R28" s="123"/>
      <c r="S28" s="80">
        <f>AVERAGE(S8,S14,S20,S26)</f>
        <v>3.1526314726512945</v>
      </c>
      <c r="T28" s="80">
        <f>AVERAGE(T8,T14,T20,T26)</f>
        <v>5.4352806199071768</v>
      </c>
      <c r="U28" s="80">
        <f>AVERAGE(U8,U14,U20,U26)</f>
        <v>20.899486587794822</v>
      </c>
      <c r="V28" s="76"/>
      <c r="W28" s="6"/>
      <c r="X28" s="76"/>
    </row>
    <row r="29" spans="1:24" x14ac:dyDescent="0.25">
      <c r="A29" s="75"/>
      <c r="B29" s="110" t="s">
        <v>14</v>
      </c>
      <c r="C29" s="110" t="s">
        <v>8</v>
      </c>
      <c r="D29" s="110" t="s">
        <v>10</v>
      </c>
      <c r="E29" s="50">
        <v>1</v>
      </c>
      <c r="F29" s="61">
        <v>6.6631962519521091</v>
      </c>
      <c r="G29" s="120">
        <v>6.6214469020025346</v>
      </c>
      <c r="H29" s="61">
        <v>10.28477464683459</v>
      </c>
      <c r="I29" s="120">
        <v>10.276382337861246</v>
      </c>
      <c r="J29" s="61">
        <v>44.317532838378078</v>
      </c>
      <c r="K29" s="120">
        <v>44.296158252093214</v>
      </c>
      <c r="M29" s="3"/>
      <c r="O29" s="123" t="s">
        <v>80</v>
      </c>
      <c r="P29" s="123"/>
      <c r="Q29" s="123"/>
      <c r="R29" s="123"/>
      <c r="S29" s="80">
        <f>STDEV(S8,S14,S20,S26)</f>
        <v>0.26023569717820999</v>
      </c>
      <c r="T29" s="80">
        <f>STDEV(T8,T14,T20,T26)</f>
        <v>1.7371123083083702</v>
      </c>
      <c r="U29" s="80">
        <f>STDEV(U8,U14,U20,U26)</f>
        <v>2.5317374163988622</v>
      </c>
      <c r="W29" s="3"/>
      <c r="X29" s="3"/>
    </row>
    <row r="30" spans="1:24" x14ac:dyDescent="0.25">
      <c r="A30" s="75"/>
      <c r="B30" s="110"/>
      <c r="C30" s="110"/>
      <c r="D30" s="110"/>
      <c r="E30" s="50">
        <v>2</v>
      </c>
      <c r="F30" s="61">
        <v>6.0682680151706698</v>
      </c>
      <c r="G30" s="120"/>
      <c r="H30" s="61">
        <v>10.165184243964424</v>
      </c>
      <c r="I30" s="120"/>
      <c r="J30" s="61">
        <v>44.01294498381877</v>
      </c>
      <c r="K30" s="120"/>
      <c r="M30" s="3"/>
      <c r="W30" s="6"/>
      <c r="X30" s="76"/>
    </row>
    <row r="31" spans="1:24" x14ac:dyDescent="0.25">
      <c r="A31" s="75"/>
      <c r="B31" s="110"/>
      <c r="C31" s="110"/>
      <c r="D31" s="110"/>
      <c r="E31" s="50">
        <v>3</v>
      </c>
      <c r="F31" s="61">
        <v>7.132876438884824</v>
      </c>
      <c r="G31" s="120"/>
      <c r="H31" s="61">
        <v>10.379188122784726</v>
      </c>
      <c r="I31" s="120"/>
      <c r="J31" s="61">
        <v>44.557996934082787</v>
      </c>
      <c r="K31" s="120"/>
      <c r="M31" s="3"/>
      <c r="W31" s="6"/>
      <c r="X31" s="76"/>
    </row>
    <row r="32" spans="1:24" x14ac:dyDescent="0.25">
      <c r="A32" s="75"/>
      <c r="B32" s="110"/>
      <c r="C32" s="110"/>
      <c r="D32" s="110" t="s">
        <v>11</v>
      </c>
      <c r="E32" s="50">
        <v>1</v>
      </c>
      <c r="F32" s="61">
        <v>1.3109262644238122</v>
      </c>
      <c r="G32" s="120">
        <v>1.309740456692231</v>
      </c>
      <c r="H32" s="61">
        <v>1.4665058797821284</v>
      </c>
      <c r="I32" s="120">
        <v>1.4675505635897028</v>
      </c>
      <c r="J32" s="61">
        <v>7.8411972048729197</v>
      </c>
      <c r="K32" s="120">
        <v>7.8328094410896973</v>
      </c>
      <c r="M32" s="3"/>
      <c r="W32" s="3"/>
      <c r="X32" s="3"/>
    </row>
    <row r="33" spans="1:24" x14ac:dyDescent="0.25">
      <c r="A33" s="75"/>
      <c r="B33" s="110"/>
      <c r="C33" s="110"/>
      <c r="D33" s="110"/>
      <c r="E33" s="50">
        <v>2</v>
      </c>
      <c r="F33" s="61">
        <v>1.3003431461080008</v>
      </c>
      <c r="G33" s="120"/>
      <c r="H33" s="61">
        <v>1.4653707156883775</v>
      </c>
      <c r="I33" s="120"/>
      <c r="J33" s="61">
        <v>7.8174252931534509</v>
      </c>
      <c r="K33" s="120"/>
      <c r="M33" s="3"/>
      <c r="W33" s="6"/>
      <c r="X33" s="76"/>
    </row>
    <row r="34" spans="1:24" x14ac:dyDescent="0.25">
      <c r="A34" s="75"/>
      <c r="B34" s="110"/>
      <c r="C34" s="110"/>
      <c r="D34" s="110"/>
      <c r="E34" s="50">
        <v>3</v>
      </c>
      <c r="F34" s="61">
        <v>1.3179519595448799</v>
      </c>
      <c r="G34" s="120"/>
      <c r="H34" s="61">
        <v>1.4707750952986021</v>
      </c>
      <c r="I34" s="120"/>
      <c r="J34" s="61">
        <v>7.8398058252427196</v>
      </c>
      <c r="K34" s="120"/>
      <c r="M34" s="3"/>
      <c r="W34" s="6"/>
      <c r="X34" s="76"/>
    </row>
    <row r="35" spans="1:24" x14ac:dyDescent="0.25">
      <c r="A35" s="75"/>
      <c r="B35" s="110"/>
      <c r="C35" s="110"/>
      <c r="D35" s="110" t="s">
        <v>12</v>
      </c>
      <c r="E35" s="50">
        <v>1</v>
      </c>
      <c r="F35" s="61">
        <v>1.8295714427761756</v>
      </c>
      <c r="G35" s="120">
        <v>1.8270814228798109</v>
      </c>
      <c r="H35" s="61">
        <v>2.1244092914352612</v>
      </c>
      <c r="I35" s="120">
        <v>2.1223801079659377</v>
      </c>
      <c r="J35" s="61">
        <v>10.559616013963129</v>
      </c>
      <c r="K35" s="120">
        <v>10.573841068891733</v>
      </c>
      <c r="M35" s="3"/>
      <c r="W35" s="3"/>
      <c r="X35" s="3"/>
    </row>
    <row r="36" spans="1:24" x14ac:dyDescent="0.25">
      <c r="A36" s="75"/>
      <c r="B36" s="110"/>
      <c r="C36" s="110"/>
      <c r="D36" s="110"/>
      <c r="E36" s="50">
        <v>2</v>
      </c>
      <c r="F36" s="61">
        <v>1.852360798109163</v>
      </c>
      <c r="G36" s="120"/>
      <c r="H36" s="61">
        <v>2.1269543119164687</v>
      </c>
      <c r="I36" s="120"/>
      <c r="J36" s="61">
        <v>10.595187842971718</v>
      </c>
      <c r="K36" s="120"/>
      <c r="M36" s="3"/>
      <c r="W36" s="6"/>
      <c r="X36" s="76"/>
    </row>
    <row r="37" spans="1:24" x14ac:dyDescent="0.25">
      <c r="A37" s="75"/>
      <c r="B37" s="110"/>
      <c r="C37" s="110"/>
      <c r="D37" s="110"/>
      <c r="E37" s="50">
        <v>3</v>
      </c>
      <c r="F37" s="61">
        <v>1.7993120277540944</v>
      </c>
      <c r="G37" s="120"/>
      <c r="H37" s="61">
        <v>2.1157767205460831</v>
      </c>
      <c r="I37" s="120"/>
      <c r="J37" s="61">
        <v>10.56671934974035</v>
      </c>
      <c r="K37" s="120"/>
      <c r="M37" s="3"/>
      <c r="W37" s="6"/>
      <c r="X37" s="76"/>
    </row>
    <row r="38" spans="1:24" x14ac:dyDescent="0.25">
      <c r="A38" s="75"/>
      <c r="B38" s="110"/>
      <c r="C38" s="110"/>
      <c r="D38" s="110" t="s">
        <v>13</v>
      </c>
      <c r="E38" s="50">
        <v>1</v>
      </c>
      <c r="F38" s="61">
        <v>3.7602515478621679</v>
      </c>
      <c r="G38" s="120">
        <v>3.7566388526889285</v>
      </c>
      <c r="H38" s="61">
        <v>4.2615580099696997</v>
      </c>
      <c r="I38" s="120">
        <v>4.2564292850963446</v>
      </c>
      <c r="J38" s="61">
        <v>20.612397311426438</v>
      </c>
      <c r="K38" s="120">
        <v>20.611084499315613</v>
      </c>
      <c r="M38" s="3"/>
      <c r="W38" s="3"/>
      <c r="X38" s="3"/>
    </row>
    <row r="39" spans="1:24" x14ac:dyDescent="0.25">
      <c r="A39" s="75"/>
      <c r="B39" s="110"/>
      <c r="C39" s="110"/>
      <c r="D39" s="110"/>
      <c r="E39" s="50">
        <v>2</v>
      </c>
      <c r="F39" s="61">
        <v>3.860503838919553</v>
      </c>
      <c r="G39" s="120"/>
      <c r="H39" s="61">
        <v>4.2768153221557625</v>
      </c>
      <c r="I39" s="120"/>
      <c r="J39" s="61">
        <v>20.648827847501778</v>
      </c>
      <c r="K39" s="120"/>
      <c r="M39" s="3"/>
      <c r="W39" s="6"/>
      <c r="X39" s="76"/>
    </row>
    <row r="40" spans="1:24" x14ac:dyDescent="0.25">
      <c r="A40" s="75"/>
      <c r="B40" s="110"/>
      <c r="C40" s="110"/>
      <c r="D40" s="110"/>
      <c r="E40" s="50">
        <v>3</v>
      </c>
      <c r="F40" s="61">
        <v>3.6491611712850647</v>
      </c>
      <c r="G40" s="120"/>
      <c r="H40" s="61">
        <v>4.2309145231635696</v>
      </c>
      <c r="I40" s="120"/>
      <c r="J40" s="61">
        <v>20.572028339018633</v>
      </c>
      <c r="K40" s="120"/>
      <c r="M40" s="3"/>
      <c r="W40" s="6"/>
      <c r="X40" s="76"/>
    </row>
    <row r="41" spans="1:24" x14ac:dyDescent="0.25">
      <c r="A41" s="75"/>
      <c r="B41" s="110"/>
      <c r="C41" s="110" t="s">
        <v>15</v>
      </c>
      <c r="D41" s="110" t="s">
        <v>10</v>
      </c>
      <c r="E41" s="50">
        <v>1</v>
      </c>
      <c r="F41" s="61">
        <v>5.2353684836766545</v>
      </c>
      <c r="G41" s="120">
        <v>5.2033258575903574</v>
      </c>
      <c r="H41" s="61">
        <v>10.793033859032811</v>
      </c>
      <c r="I41" s="120">
        <v>10.784641550059467</v>
      </c>
      <c r="J41" s="61">
        <v>31.067961165048548</v>
      </c>
      <c r="K41" s="120">
        <v>31.049792766706407</v>
      </c>
      <c r="M41" s="3"/>
      <c r="N41" s="49"/>
      <c r="O41" s="7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75"/>
      <c r="B42" s="110"/>
      <c r="C42" s="110"/>
      <c r="D42" s="110"/>
      <c r="E42" s="50">
        <v>2</v>
      </c>
      <c r="F42" s="61">
        <v>4.6523388116308473</v>
      </c>
      <c r="G42" s="120"/>
      <c r="H42" s="61">
        <v>10.673443456162643</v>
      </c>
      <c r="I42" s="120"/>
      <c r="J42" s="61">
        <v>30.809061488673137</v>
      </c>
      <c r="K42" s="120"/>
      <c r="M42" s="3"/>
      <c r="N42" s="49"/>
      <c r="O42" s="7"/>
      <c r="P42" s="7"/>
      <c r="Q42" s="7"/>
      <c r="R42" s="49"/>
      <c r="S42" s="6"/>
      <c r="T42" s="76"/>
      <c r="U42" s="6"/>
      <c r="V42" s="76"/>
      <c r="W42" s="6"/>
      <c r="X42" s="76"/>
    </row>
    <row r="43" spans="1:24" x14ac:dyDescent="0.25">
      <c r="A43" s="75"/>
      <c r="B43" s="110"/>
      <c r="C43" s="110"/>
      <c r="D43" s="110"/>
      <c r="E43" s="50">
        <v>3</v>
      </c>
      <c r="F43" s="61">
        <v>5.7222702774635694</v>
      </c>
      <c r="G43" s="120"/>
      <c r="H43" s="61">
        <v>10.887447334982946</v>
      </c>
      <c r="I43" s="120"/>
      <c r="J43" s="61">
        <v>31.272355646397543</v>
      </c>
      <c r="K43" s="120"/>
      <c r="M43" s="3"/>
      <c r="N43" s="49"/>
      <c r="O43" s="7"/>
      <c r="P43" s="7"/>
      <c r="Q43" s="7"/>
      <c r="R43" s="49"/>
      <c r="S43" s="6"/>
      <c r="T43" s="76"/>
      <c r="U43" s="6"/>
      <c r="V43" s="76"/>
      <c r="W43" s="6"/>
      <c r="X43" s="76"/>
    </row>
    <row r="44" spans="1:24" x14ac:dyDescent="0.25">
      <c r="A44" s="75"/>
      <c r="B44" s="110"/>
      <c r="C44" s="110"/>
      <c r="D44" s="110" t="s">
        <v>11</v>
      </c>
      <c r="E44" s="50">
        <v>1</v>
      </c>
      <c r="F44" s="61">
        <v>1.7578712901089639</v>
      </c>
      <c r="G44" s="120">
        <v>1.7470968419135298</v>
      </c>
      <c r="H44" s="61">
        <v>3.517476452673403</v>
      </c>
      <c r="I44" s="120">
        <v>3.517000670749082</v>
      </c>
      <c r="J44" s="61">
        <v>14.239482200647251</v>
      </c>
      <c r="K44" s="120">
        <v>14.252759107128041</v>
      </c>
      <c r="M44" s="3"/>
      <c r="N44" s="49"/>
      <c r="O44" s="7"/>
      <c r="P44" s="7"/>
      <c r="Q44" s="3"/>
      <c r="R44" s="3"/>
      <c r="S44" s="3"/>
      <c r="T44" s="3"/>
      <c r="U44" s="3"/>
      <c r="V44" s="3"/>
      <c r="W44" s="3"/>
      <c r="X44" s="3"/>
    </row>
    <row r="45" spans="1:24" x14ac:dyDescent="0.25">
      <c r="A45" s="75"/>
      <c r="B45" s="110"/>
      <c r="C45" s="110"/>
      <c r="D45" s="110"/>
      <c r="E45" s="50">
        <v>2</v>
      </c>
      <c r="F45" s="61">
        <v>1.6940581542351458</v>
      </c>
      <c r="G45" s="120"/>
      <c r="H45" s="61">
        <v>3.5069885641677256</v>
      </c>
      <c r="I45" s="120"/>
      <c r="J45" s="61">
        <v>14.239482200647251</v>
      </c>
      <c r="K45" s="120"/>
      <c r="M45" s="3"/>
      <c r="N45" s="49"/>
      <c r="O45" s="7"/>
      <c r="P45" s="7"/>
      <c r="Q45" s="7"/>
      <c r="R45" s="49"/>
      <c r="S45" s="6"/>
      <c r="T45" s="76"/>
      <c r="U45" s="6"/>
      <c r="V45" s="76"/>
      <c r="W45" s="6"/>
      <c r="X45" s="76"/>
    </row>
    <row r="46" spans="1:24" x14ac:dyDescent="0.25">
      <c r="A46" s="75"/>
      <c r="B46" s="110"/>
      <c r="C46" s="110"/>
      <c r="D46" s="110"/>
      <c r="E46" s="50">
        <v>3</v>
      </c>
      <c r="F46" s="61">
        <v>1.7893610813964793</v>
      </c>
      <c r="G46" s="120"/>
      <c r="H46" s="61">
        <v>3.5265369954061176</v>
      </c>
      <c r="I46" s="120"/>
      <c r="J46" s="61">
        <v>14.27931292008962</v>
      </c>
      <c r="K46" s="120"/>
      <c r="M46" s="3"/>
      <c r="N46" s="49"/>
      <c r="O46" s="7"/>
      <c r="P46" s="7"/>
      <c r="Q46" s="7"/>
      <c r="R46" s="49"/>
      <c r="S46" s="6"/>
      <c r="T46" s="76"/>
      <c r="U46" s="6"/>
      <c r="V46" s="76"/>
      <c r="W46" s="6"/>
      <c r="X46" s="76"/>
    </row>
    <row r="47" spans="1:24" x14ac:dyDescent="0.25">
      <c r="A47" s="75"/>
      <c r="B47" s="110"/>
      <c r="C47" s="110"/>
      <c r="D47" s="110" t="s">
        <v>12</v>
      </c>
      <c r="E47" s="50">
        <v>1</v>
      </c>
      <c r="F47" s="61">
        <v>3.9190897597977234</v>
      </c>
      <c r="G47" s="120">
        <v>3.9020631940985919</v>
      </c>
      <c r="H47" s="61">
        <v>9.4027954256670903</v>
      </c>
      <c r="I47" s="120">
        <v>9.3976614942307446</v>
      </c>
      <c r="J47" s="61">
        <v>26.407766990291265</v>
      </c>
      <c r="K47" s="120">
        <v>26.330620117027888</v>
      </c>
      <c r="M47" s="3"/>
      <c r="N47" s="49"/>
      <c r="O47" s="7"/>
      <c r="P47" s="7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75"/>
      <c r="B48" s="110"/>
      <c r="C48" s="110"/>
      <c r="D48" s="110"/>
      <c r="E48" s="50">
        <v>2</v>
      </c>
      <c r="F48" s="61">
        <v>3.5117291754459901</v>
      </c>
      <c r="G48" s="120"/>
      <c r="H48" s="61">
        <v>9.3180855569673859</v>
      </c>
      <c r="I48" s="120"/>
      <c r="J48" s="61">
        <v>26.105717367853295</v>
      </c>
      <c r="K48" s="120"/>
      <c r="M48" s="3"/>
      <c r="N48" s="49"/>
      <c r="O48" s="7"/>
      <c r="P48" s="7"/>
      <c r="Q48" s="7"/>
      <c r="R48" s="49"/>
      <c r="S48" s="6"/>
      <c r="T48" s="76"/>
      <c r="U48" s="6"/>
      <c r="V48" s="76"/>
      <c r="W48" s="6"/>
      <c r="X48" s="76"/>
    </row>
    <row r="49" spans="1:24" x14ac:dyDescent="0.25">
      <c r="A49" s="75"/>
      <c r="B49" s="110"/>
      <c r="C49" s="110"/>
      <c r="D49" s="110"/>
      <c r="E49" s="50">
        <v>3</v>
      </c>
      <c r="F49" s="61">
        <v>4.2753706470520623</v>
      </c>
      <c r="G49" s="120"/>
      <c r="H49" s="61">
        <v>9.4721035000577558</v>
      </c>
      <c r="I49" s="120"/>
      <c r="J49" s="61">
        <v>26.4783759929391</v>
      </c>
      <c r="K49" s="120"/>
      <c r="M49" s="3"/>
      <c r="N49" s="49"/>
      <c r="O49" s="7"/>
      <c r="P49" s="7"/>
      <c r="Q49" s="7"/>
      <c r="R49" s="49"/>
      <c r="S49" s="6"/>
      <c r="T49" s="76"/>
      <c r="U49" s="6"/>
      <c r="V49" s="76"/>
      <c r="W49" s="6"/>
      <c r="X49" s="76"/>
    </row>
    <row r="50" spans="1:24" x14ac:dyDescent="0.25">
      <c r="A50" s="75"/>
      <c r="B50" s="110"/>
      <c r="C50" s="110"/>
      <c r="D50" s="110" t="s">
        <v>13</v>
      </c>
      <c r="E50" s="50">
        <v>1</v>
      </c>
      <c r="F50" s="61">
        <v>2.1206312956241593</v>
      </c>
      <c r="G50" s="120">
        <v>2.113858548244838</v>
      </c>
      <c r="H50" s="61">
        <v>5.2465467065622828</v>
      </c>
      <c r="I50" s="120">
        <v>5.2507212381306569</v>
      </c>
      <c r="J50" s="61">
        <v>11.775759473849046</v>
      </c>
      <c r="K50" s="120">
        <v>11.815335771835445</v>
      </c>
      <c r="M50" s="3"/>
      <c r="N50" s="49"/>
      <c r="O50" s="7"/>
      <c r="P50" s="7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75"/>
      <c r="B51" s="110"/>
      <c r="C51" s="110"/>
      <c r="D51" s="110"/>
      <c r="E51" s="50">
        <v>2</v>
      </c>
      <c r="F51" s="61">
        <v>1.9530057979859632</v>
      </c>
      <c r="G51" s="120"/>
      <c r="H51" s="61">
        <v>5.2228015598299962</v>
      </c>
      <c r="I51" s="120"/>
      <c r="J51" s="61">
        <v>11.784399062604622</v>
      </c>
      <c r="K51" s="120"/>
      <c r="M51" s="3"/>
      <c r="N51" s="49"/>
      <c r="O51" s="7"/>
      <c r="P51" s="7"/>
      <c r="Q51" s="7"/>
      <c r="R51" s="49"/>
      <c r="S51" s="6"/>
      <c r="T51" s="76"/>
      <c r="U51" s="6"/>
      <c r="V51" s="76"/>
      <c r="W51" s="6"/>
      <c r="X51" s="76"/>
    </row>
    <row r="52" spans="1:24" x14ac:dyDescent="0.25">
      <c r="A52" s="75"/>
      <c r="B52" s="110"/>
      <c r="C52" s="110"/>
      <c r="D52" s="110"/>
      <c r="E52" s="50">
        <v>3</v>
      </c>
      <c r="F52" s="61">
        <v>2.2679385511243919</v>
      </c>
      <c r="G52" s="120"/>
      <c r="H52" s="61">
        <v>5.2828154479996918</v>
      </c>
      <c r="I52" s="120"/>
      <c r="J52" s="61">
        <v>11.885848779052665</v>
      </c>
      <c r="K52" s="120"/>
      <c r="M52" s="3"/>
      <c r="N52" s="49"/>
      <c r="O52" s="7"/>
      <c r="P52" s="7"/>
      <c r="Q52" s="7"/>
      <c r="R52" s="49"/>
      <c r="S52" s="6"/>
      <c r="T52" s="76"/>
      <c r="U52" s="6"/>
      <c r="V52" s="76"/>
      <c r="W52" s="6"/>
      <c r="X52" s="76"/>
    </row>
    <row r="53" spans="1:24" x14ac:dyDescent="0.25">
      <c r="B53" s="7"/>
    </row>
    <row r="54" spans="1:24" x14ac:dyDescent="0.25">
      <c r="B54" s="7"/>
    </row>
    <row r="55" spans="1:24" x14ac:dyDescent="0.25">
      <c r="B55" s="7"/>
    </row>
    <row r="56" spans="1:24" x14ac:dyDescent="0.25">
      <c r="B56" s="7"/>
    </row>
    <row r="57" spans="1:24" x14ac:dyDescent="0.25">
      <c r="B57" s="7"/>
    </row>
    <row r="58" spans="1:24" x14ac:dyDescent="0.25">
      <c r="B58" s="7"/>
    </row>
    <row r="59" spans="1:24" x14ac:dyDescent="0.25">
      <c r="F59" s="78"/>
      <c r="H59" s="78"/>
      <c r="J59" s="78"/>
    </row>
  </sheetData>
  <mergeCells count="100">
    <mergeCell ref="A2:A4"/>
    <mergeCell ref="B2:B4"/>
    <mergeCell ref="C2:C4"/>
    <mergeCell ref="D2:D4"/>
    <mergeCell ref="E2:E3"/>
    <mergeCell ref="D8:D10"/>
    <mergeCell ref="I8:I10"/>
    <mergeCell ref="K8:K10"/>
    <mergeCell ref="B5:B28"/>
    <mergeCell ref="C5:C16"/>
    <mergeCell ref="D5:D7"/>
    <mergeCell ref="I5:I7"/>
    <mergeCell ref="D14:D16"/>
    <mergeCell ref="I14:I16"/>
    <mergeCell ref="K14:K16"/>
    <mergeCell ref="G14:G16"/>
    <mergeCell ref="G11:G13"/>
    <mergeCell ref="D11:D13"/>
    <mergeCell ref="I11:I13"/>
    <mergeCell ref="K11:K13"/>
    <mergeCell ref="K17:K19"/>
    <mergeCell ref="D20:D22"/>
    <mergeCell ref="I20:I22"/>
    <mergeCell ref="K20:K22"/>
    <mergeCell ref="B29:B52"/>
    <mergeCell ref="C17:C28"/>
    <mergeCell ref="D17:D19"/>
    <mergeCell ref="D23:D25"/>
    <mergeCell ref="K35:K37"/>
    <mergeCell ref="D38:D40"/>
    <mergeCell ref="I38:I40"/>
    <mergeCell ref="K38:K40"/>
    <mergeCell ref="K29:K31"/>
    <mergeCell ref="D32:D34"/>
    <mergeCell ref="I32:I34"/>
    <mergeCell ref="K32:K34"/>
    <mergeCell ref="C41:C52"/>
    <mergeCell ref="D41:D43"/>
    <mergeCell ref="D47:D49"/>
    <mergeCell ref="K23:K25"/>
    <mergeCell ref="D26:D28"/>
    <mergeCell ref="I26:I28"/>
    <mergeCell ref="K26:K28"/>
    <mergeCell ref="G26:G28"/>
    <mergeCell ref="I41:I43"/>
    <mergeCell ref="I23:I25"/>
    <mergeCell ref="G38:G40"/>
    <mergeCell ref="G35:G37"/>
    <mergeCell ref="G32:G34"/>
    <mergeCell ref="G29:G31"/>
    <mergeCell ref="G23:G25"/>
    <mergeCell ref="C29:C40"/>
    <mergeCell ref="D29:D31"/>
    <mergeCell ref="D35:D37"/>
    <mergeCell ref="K47:K49"/>
    <mergeCell ref="D50:D52"/>
    <mergeCell ref="I50:I52"/>
    <mergeCell ref="K50:K52"/>
    <mergeCell ref="K41:K43"/>
    <mergeCell ref="D44:D46"/>
    <mergeCell ref="I44:I46"/>
    <mergeCell ref="K44:K46"/>
    <mergeCell ref="G50:G52"/>
    <mergeCell ref="G47:G49"/>
    <mergeCell ref="G44:G46"/>
    <mergeCell ref="G41:G43"/>
    <mergeCell ref="I47:I49"/>
    <mergeCell ref="G5:G7"/>
    <mergeCell ref="G8:G10"/>
    <mergeCell ref="F2:K2"/>
    <mergeCell ref="F3:G3"/>
    <mergeCell ref="H3:I3"/>
    <mergeCell ref="J3:K3"/>
    <mergeCell ref="K5:K7"/>
    <mergeCell ref="G20:G22"/>
    <mergeCell ref="G17:G19"/>
    <mergeCell ref="I17:I19"/>
    <mergeCell ref="I35:I37"/>
    <mergeCell ref="I29:I31"/>
    <mergeCell ref="O29:R29"/>
    <mergeCell ref="P26:R26"/>
    <mergeCell ref="P22:P25"/>
    <mergeCell ref="P2:P3"/>
    <mergeCell ref="O2:O3"/>
    <mergeCell ref="Q2:Q3"/>
    <mergeCell ref="P20:R20"/>
    <mergeCell ref="P16:P19"/>
    <mergeCell ref="O28:R28"/>
    <mergeCell ref="P9:R9"/>
    <mergeCell ref="P15:R15"/>
    <mergeCell ref="P21:R21"/>
    <mergeCell ref="P27:R27"/>
    <mergeCell ref="R2:R3"/>
    <mergeCell ref="S2:U2"/>
    <mergeCell ref="O4:O15"/>
    <mergeCell ref="O16:O27"/>
    <mergeCell ref="P8:R8"/>
    <mergeCell ref="P14:R14"/>
    <mergeCell ref="P4:P7"/>
    <mergeCell ref="P10:P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HASIL AAS</vt:lpstr>
      <vt:lpstr>MASTER</vt:lpstr>
      <vt:lpstr>BERAT &amp; UKURAN</vt:lpstr>
      <vt:lpstr>Pb</vt:lpstr>
      <vt:lpstr>Cu</vt:lpstr>
      <vt:lpstr>Zn</vt:lpstr>
      <vt:lpstr>Tiap Organ</vt:lpstr>
      <vt:lpstr>Antar Organ</vt:lpstr>
      <vt:lpstr>Antar Stasiun</vt:lpstr>
      <vt:lpstr>Lampiran</vt:lpstr>
      <vt:lpstr>Grafik Organ</vt:lpstr>
      <vt:lpstr>Grafik Stasiun</vt:lpstr>
      <vt:lpstr>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2014-12-03T14:54:43Z</cp:lastPrinted>
  <dcterms:created xsi:type="dcterms:W3CDTF">2014-11-30T13:56:05Z</dcterms:created>
  <dcterms:modified xsi:type="dcterms:W3CDTF">2014-12-08T11:00:35Z</dcterms:modified>
</cp:coreProperties>
</file>